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345" yWindow="2205" windowWidth="13635" windowHeight="8355" tabRatio="934"/>
  </bookViews>
  <sheets>
    <sheet name="Couverture" sheetId="104" r:id="rId1"/>
    <sheet name="page 1 AVANT PROPOS " sheetId="48" r:id="rId2"/>
    <sheet name="page 2 SOMMAIRE" sheetId="47" r:id="rId3"/>
    <sheet name="page 3 SOMMAIRE" sheetId="52" r:id="rId4"/>
    <sheet name="page 4 blanche" sheetId="53" r:id="rId5"/>
    <sheet name="page 5 Démo" sheetId="98" r:id="rId6"/>
    <sheet name="page 6 Démo" sheetId="54" r:id="rId7"/>
    <sheet name="page 7 Démo" sheetId="55" r:id="rId8"/>
    <sheet name="page 8 Démo" sheetId="57" r:id="rId9"/>
    <sheet name="page 9 Ville" sheetId="59" r:id="rId10"/>
    <sheet name="page 10 Pauvreté" sheetId="103" r:id="rId11"/>
    <sheet name="page 11 Pauvreté " sheetId="62" r:id="rId12"/>
    <sheet name="page 12 Pauvreté" sheetId="119" r:id="rId13"/>
    <sheet name="page 13 Pauvreté" sheetId="61" r:id="rId14"/>
    <sheet name="page 14 Pauvreté" sheetId="63" r:id="rId15"/>
    <sheet name="page 15 Pauvreté" sheetId="64" r:id="rId16"/>
    <sheet name="page 16 Pauvreté " sheetId="65" r:id="rId17"/>
    <sheet name="page 17 Pauvreté" sheetId="66" r:id="rId18"/>
    <sheet name="page 18 pauvreté" sheetId="105" r:id="rId19"/>
    <sheet name="page 19 Pauvreté" sheetId="68" r:id="rId20"/>
    <sheet name="page 20 Pauvreté" sheetId="69" r:id="rId21"/>
    <sheet name="page 21 Handicap" sheetId="79" r:id="rId22"/>
    <sheet name="page 22 Handicap " sheetId="80" r:id="rId23"/>
    <sheet name="page 23 Handicap " sheetId="81" r:id="rId24"/>
    <sheet name="page 24 Logement" sheetId="42" r:id="rId25"/>
    <sheet name="page 25 Logement" sheetId="72" r:id="rId26"/>
    <sheet name="page 26 Logement" sheetId="70" r:id="rId27"/>
    <sheet name="page 27 - Logement" sheetId="108" r:id="rId28"/>
    <sheet name="page 28 Logement" sheetId="73" r:id="rId29"/>
    <sheet name="page 29 Jeunesse" sheetId="37" r:id="rId30"/>
    <sheet name="page 30 Jeunesse" sheetId="74" r:id="rId31"/>
    <sheet name="page 31 Jeunesse" sheetId="78" r:id="rId32"/>
    <sheet name="page 32 Jeunesse" sheetId="75" r:id="rId33"/>
    <sheet name="page 33 Jeunesse" sheetId="76" r:id="rId34"/>
    <sheet name="page 34 Jeunesse" sheetId="110" r:id="rId35"/>
    <sheet name="page 35 Enfance" sheetId="77" r:id="rId36"/>
    <sheet name="page 36 Enfance" sheetId="112" r:id="rId37"/>
    <sheet name="page 37 Enfance" sheetId="82" r:id="rId38"/>
    <sheet name="page 38 Enfance" sheetId="83" r:id="rId39"/>
    <sheet name="page 39 Immigration" sheetId="86" r:id="rId40"/>
    <sheet name="page 40 Immigration " sheetId="114" r:id="rId41"/>
    <sheet name="page 41 Immigration" sheetId="115" r:id="rId42"/>
    <sheet name="page 42 Immigration" sheetId="116" r:id="rId43"/>
    <sheet name="page 43 Immigration" sheetId="117" r:id="rId44"/>
    <sheet name="page 44 Sport" sheetId="44" r:id="rId45"/>
    <sheet name="page 45 sport" sheetId="88" r:id="rId46"/>
    <sheet name="page 46 Sport " sheetId="109" r:id="rId47"/>
    <sheet name="page 47 Sport" sheetId="89" r:id="rId48"/>
    <sheet name="page 48 Diplômes" sheetId="91" r:id="rId49"/>
    <sheet name="page 49 Diplômes" sheetId="43" r:id="rId50"/>
    <sheet name="page 50 Diplômes" sheetId="90" r:id="rId51"/>
    <sheet name="page 51 Assoc" sheetId="97" r:id="rId52"/>
    <sheet name="page 52 Assoc" sheetId="93" r:id="rId53"/>
    <sheet name="page 53 Assoc" sheetId="107" r:id="rId54"/>
    <sheet name="page 54 Assoc" sheetId="95" r:id="rId55"/>
    <sheet name="page 55 Assoc" sheetId="96" r:id="rId56"/>
    <sheet name="page 56 Assoc" sheetId="92" r:id="rId57"/>
    <sheet name="page 57 POUR EN SAVOIR +" sheetId="99" r:id="rId58"/>
    <sheet name="page 58 GLOSSAIRE 1" sheetId="100" r:id="rId59"/>
    <sheet name="page 59 GLOSSAIRE 2" sheetId="101" r:id="rId60"/>
    <sheet name="page 60 ADRESSES UTILES" sheetId="102" r:id="rId61"/>
    <sheet name="4ème de COUVERTURE" sheetId="50" r:id="rId62"/>
  </sheets>
  <definedNames>
    <definedName name="_xlnm._FilterDatabase" localSheetId="11" hidden="1">'page 11 Pauvreté '!$A$4:$L$4</definedName>
    <definedName name="_xlnm._FilterDatabase" localSheetId="12" hidden="1">'page 12 Pauvreté'!$A$4:$L$4</definedName>
    <definedName name="N100BE" localSheetId="11">'page 11 Pauvreté '!#REF!</definedName>
    <definedName name="N100BE" localSheetId="12">'page 12 Pauvreté'!#REF!</definedName>
    <definedName name="N100BE" localSheetId="17">'page 17 Pauvreté'!#REF!</definedName>
    <definedName name="N100BE" localSheetId="18">'page 18 pauvreté'!#REF!</definedName>
    <definedName name="N100BE" localSheetId="19">'page 19 Pauvreté'!#REF!</definedName>
    <definedName name="N100BE" localSheetId="20">'page 20 Pauvreté'!#REF!</definedName>
    <definedName name="N100BE" localSheetId="21">'page 21 Handicap'!#REF!</definedName>
    <definedName name="N100BE" localSheetId="22">'page 22 Handicap '!#REF!</definedName>
    <definedName name="N100BE" localSheetId="23">'page 23 Handicap '!#REF!</definedName>
    <definedName name="N100BE" localSheetId="38">'page 38 Enfance'!#REF!</definedName>
    <definedName name="_xlnm.Print_Area" localSheetId="19">'page 19 Pauvreté'!$A$1:$H$33</definedName>
    <definedName name="_xlnm.Print_Area" localSheetId="2">'page 2 SOMMAIRE'!$A$1:$E$22</definedName>
    <definedName name="_xlnm.Print_Area" localSheetId="22">'page 22 Handicap '!$A$1:$H$27</definedName>
    <definedName name="_xlnm.Print_Area" localSheetId="28">'page 28 Logement'!$A$1:$K$31</definedName>
    <definedName name="_xlnm.Print_Area" localSheetId="30">'page 30 Jeunesse'!$A$1:$H$22</definedName>
    <definedName name="_xlnm.Print_Area" localSheetId="34">'page 34 Jeunesse'!$A$1:$H$35</definedName>
    <definedName name="_xlnm.Print_Area" localSheetId="36">'page 36 Enfance'!$A$1:$I$29</definedName>
    <definedName name="_xlnm.Print_Area" localSheetId="37">'page 37 Enfance'!$A$1:$H$37</definedName>
    <definedName name="_xlnm.Print_Area" localSheetId="48">'page 48 Diplômes'!$A$1:$D$33</definedName>
    <definedName name="_xlnm.Print_Area" localSheetId="50">'page 50 Diplômes'!$A$1:$G$31</definedName>
    <definedName name="_xlnm.Print_Area" localSheetId="51">'page 51 Assoc'!$A$1:$H$26</definedName>
  </definedNames>
  <calcPr calcId="145621"/>
</workbook>
</file>

<file path=xl/calcChain.xml><?xml version="1.0" encoding="utf-8"?>
<calcChain xmlns="http://schemas.openxmlformats.org/spreadsheetml/2006/main">
  <c r="D7" i="90" l="1"/>
  <c r="E7" i="90"/>
  <c r="C7" i="90"/>
  <c r="G27" i="42" l="1"/>
  <c r="G13" i="59" l="1"/>
  <c r="G12" i="59"/>
  <c r="G20" i="62"/>
  <c r="B19" i="73" l="1"/>
  <c r="C22" i="83" l="1"/>
  <c r="D22" i="83"/>
  <c r="E22" i="83"/>
  <c r="F22" i="83"/>
  <c r="G22" i="83"/>
  <c r="H22" i="83"/>
  <c r="B22" i="83"/>
  <c r="G19" i="83"/>
  <c r="G20" i="83"/>
  <c r="G21" i="83"/>
  <c r="G18" i="83"/>
  <c r="C15" i="83" l="1"/>
  <c r="D15" i="83"/>
  <c r="E15" i="83"/>
  <c r="F15" i="83"/>
  <c r="H15" i="83"/>
  <c r="B15" i="83"/>
  <c r="G31" i="83"/>
  <c r="G9" i="83" l="1"/>
  <c r="G15" i="83" s="1"/>
  <c r="G10" i="83"/>
  <c r="G11" i="83"/>
  <c r="G12" i="83"/>
  <c r="G13" i="83"/>
  <c r="G14" i="83"/>
  <c r="G8" i="83"/>
  <c r="C10" i="97"/>
  <c r="D10" i="97"/>
  <c r="E10" i="97"/>
  <c r="F10" i="97"/>
  <c r="G10" i="97"/>
  <c r="H10" i="97"/>
  <c r="B10" i="97"/>
  <c r="C6" i="97" l="1"/>
  <c r="D6" i="97"/>
  <c r="E6" i="97"/>
  <c r="F6" i="97"/>
  <c r="G6" i="97"/>
  <c r="B6" i="97"/>
  <c r="G14" i="97"/>
  <c r="G15" i="97"/>
  <c r="G16" i="97"/>
  <c r="G17" i="97"/>
  <c r="G18" i="97"/>
  <c r="G19" i="97"/>
  <c r="G20" i="97"/>
  <c r="G21" i="97"/>
  <c r="G13" i="97"/>
  <c r="B31" i="82" l="1"/>
  <c r="C31" i="82"/>
  <c r="D31" i="82"/>
  <c r="E31" i="82"/>
  <c r="F31" i="82"/>
  <c r="G31" i="82"/>
  <c r="C30" i="82"/>
  <c r="D30" i="82"/>
  <c r="E30" i="82"/>
  <c r="F30" i="82"/>
  <c r="G30" i="82"/>
  <c r="H30" i="82"/>
  <c r="B30" i="82"/>
  <c r="C25" i="82"/>
  <c r="D25" i="82"/>
  <c r="E25" i="82"/>
  <c r="F25" i="82"/>
  <c r="G25" i="82"/>
  <c r="H25" i="82"/>
  <c r="B25" i="82"/>
  <c r="B23" i="82"/>
  <c r="C23" i="82"/>
  <c r="D23" i="82"/>
  <c r="E23" i="82"/>
  <c r="F23" i="82"/>
  <c r="H23" i="82"/>
  <c r="G23" i="82"/>
  <c r="C19" i="82"/>
  <c r="D19" i="82"/>
  <c r="E19" i="82"/>
  <c r="F19" i="82"/>
  <c r="G19" i="82"/>
  <c r="H19" i="82"/>
  <c r="B19" i="82"/>
  <c r="C14" i="82"/>
  <c r="D14" i="82"/>
  <c r="E14" i="82"/>
  <c r="F14" i="82"/>
  <c r="G14" i="82"/>
  <c r="H14" i="82"/>
  <c r="B14" i="82"/>
  <c r="B9" i="82"/>
  <c r="C9" i="82"/>
  <c r="D9" i="82"/>
  <c r="E9" i="82"/>
  <c r="F9" i="82"/>
  <c r="G9" i="82"/>
  <c r="H9" i="82"/>
  <c r="C18" i="112"/>
  <c r="D18" i="112"/>
  <c r="E18" i="112"/>
  <c r="F18" i="112"/>
  <c r="G18" i="112"/>
  <c r="H18" i="112"/>
  <c r="B18" i="112"/>
  <c r="C22" i="112"/>
  <c r="D22" i="112"/>
  <c r="E22" i="112"/>
  <c r="F22" i="112"/>
  <c r="G22" i="112"/>
  <c r="H22" i="112"/>
  <c r="B22" i="112"/>
  <c r="B14" i="112"/>
  <c r="C14" i="112"/>
  <c r="D14" i="112"/>
  <c r="E14" i="112"/>
  <c r="F14" i="112"/>
  <c r="G14" i="112"/>
  <c r="H14" i="112"/>
  <c r="G10" i="112"/>
  <c r="C10" i="112"/>
  <c r="D10" i="112"/>
  <c r="E10" i="112"/>
  <c r="F10" i="112"/>
  <c r="B10" i="112"/>
  <c r="C9" i="112"/>
  <c r="D9" i="112"/>
  <c r="E9" i="112"/>
  <c r="F9" i="112"/>
  <c r="G9" i="112"/>
  <c r="H9" i="112"/>
  <c r="B9" i="112"/>
  <c r="G7" i="112" l="1"/>
  <c r="G8" i="112"/>
  <c r="G6" i="112"/>
  <c r="G16" i="77"/>
  <c r="E7" i="43" l="1"/>
  <c r="C14" i="108" l="1"/>
  <c r="D14" i="108"/>
  <c r="E14" i="108"/>
  <c r="F14" i="108"/>
  <c r="G14" i="108"/>
  <c r="B14" i="108"/>
  <c r="D16" i="108"/>
  <c r="E16" i="108"/>
  <c r="F16" i="108"/>
  <c r="B16" i="108"/>
  <c r="G16" i="108" s="1"/>
  <c r="G17" i="108"/>
  <c r="G18" i="108"/>
  <c r="G19" i="108"/>
  <c r="G15" i="108"/>
  <c r="B6" i="108"/>
  <c r="C6" i="108"/>
  <c r="D6" i="108"/>
  <c r="E6" i="108"/>
  <c r="F6" i="108"/>
  <c r="G6" i="108"/>
  <c r="H6" i="108"/>
  <c r="G7" i="108"/>
  <c r="G9" i="108"/>
  <c r="G10" i="108"/>
  <c r="G11" i="108"/>
  <c r="G12" i="108"/>
  <c r="G8" i="108"/>
  <c r="C8" i="108"/>
  <c r="D8" i="108"/>
  <c r="E8" i="108"/>
  <c r="F8" i="108"/>
  <c r="H8" i="108"/>
  <c r="B8" i="108"/>
  <c r="C6" i="88"/>
  <c r="C16" i="88" s="1"/>
  <c r="D6" i="88"/>
  <c r="D16" i="88" s="1"/>
  <c r="E6" i="88"/>
  <c r="E16" i="88" s="1"/>
  <c r="F6" i="88"/>
  <c r="F16" i="88" s="1"/>
  <c r="G6" i="88"/>
  <c r="G16" i="88" s="1"/>
  <c r="H6" i="88"/>
  <c r="H16" i="88" s="1"/>
  <c r="B6" i="88"/>
  <c r="B16" i="88" s="1"/>
  <c r="G10" i="110"/>
  <c r="G9" i="110"/>
  <c r="C17" i="81"/>
  <c r="D17" i="81"/>
  <c r="E17" i="81"/>
  <c r="F17" i="81"/>
  <c r="G17" i="81"/>
  <c r="B17" i="81"/>
  <c r="G16" i="81"/>
  <c r="G15" i="81"/>
  <c r="C14" i="81"/>
  <c r="D14" i="81"/>
  <c r="E14" i="81"/>
  <c r="F14" i="81"/>
  <c r="B14" i="81"/>
  <c r="G11" i="81"/>
  <c r="G12" i="81"/>
  <c r="G10" i="81"/>
  <c r="G8" i="81"/>
  <c r="G14" i="81" l="1"/>
  <c r="G16" i="75"/>
  <c r="G19" i="79"/>
  <c r="G18" i="79"/>
  <c r="G15" i="79"/>
  <c r="G14" i="79"/>
  <c r="C11" i="79"/>
  <c r="D11" i="79"/>
  <c r="E11" i="79"/>
  <c r="F11" i="79"/>
  <c r="G11" i="79"/>
  <c r="H11" i="79"/>
  <c r="B11" i="79"/>
  <c r="C6" i="79"/>
  <c r="D6" i="79"/>
  <c r="E6" i="79"/>
  <c r="F6" i="79"/>
  <c r="G6" i="79"/>
  <c r="H6" i="79"/>
  <c r="B6" i="79"/>
  <c r="G8" i="79"/>
  <c r="G9" i="79"/>
  <c r="G10" i="79"/>
  <c r="G7" i="79"/>
  <c r="C16" i="65" l="1"/>
  <c r="D16" i="65"/>
  <c r="E16" i="65"/>
  <c r="F16" i="65"/>
  <c r="G16" i="65"/>
  <c r="H16" i="65"/>
  <c r="B16" i="65"/>
  <c r="G18" i="65"/>
  <c r="G19" i="65"/>
  <c r="G20" i="65"/>
  <c r="G21" i="65"/>
  <c r="G22" i="65"/>
  <c r="G23" i="65"/>
  <c r="G17" i="65"/>
  <c r="C6" i="65"/>
  <c r="D6" i="65"/>
  <c r="E6" i="65"/>
  <c r="F6" i="65"/>
  <c r="G6" i="65"/>
  <c r="H6" i="65"/>
  <c r="B6" i="65"/>
  <c r="G7" i="65"/>
  <c r="G8" i="65"/>
  <c r="G9" i="65"/>
  <c r="G10" i="65"/>
  <c r="G11" i="65"/>
  <c r="G12" i="65"/>
  <c r="G13" i="65"/>
  <c r="G14" i="65"/>
  <c r="H25" i="44" l="1"/>
  <c r="G25" i="44"/>
  <c r="C11" i="44"/>
  <c r="D11" i="44"/>
  <c r="E11" i="44"/>
  <c r="F11" i="44"/>
  <c r="G11" i="44"/>
  <c r="H11" i="44"/>
  <c r="C21" i="44"/>
  <c r="E21" i="44"/>
  <c r="G21" i="44"/>
  <c r="B11" i="44"/>
  <c r="B21" i="44" s="1"/>
  <c r="D21" i="44"/>
  <c r="F21" i="44"/>
  <c r="H21" i="44"/>
  <c r="G17" i="44"/>
  <c r="G18" i="44"/>
  <c r="G16" i="44" l="1"/>
  <c r="G14" i="44"/>
  <c r="G12" i="44" l="1"/>
  <c r="G8" i="44" l="1"/>
  <c r="G6" i="44" s="1"/>
  <c r="G9" i="44"/>
  <c r="G7" i="44"/>
  <c r="C6" i="44"/>
  <c r="D6" i="44"/>
  <c r="E6" i="44"/>
  <c r="F6" i="44"/>
  <c r="H6" i="44"/>
  <c r="B6" i="44"/>
  <c r="C26" i="68" l="1"/>
  <c r="D26" i="68"/>
  <c r="E26" i="68"/>
  <c r="F26" i="68"/>
  <c r="G26" i="68"/>
  <c r="H26" i="68"/>
  <c r="B26" i="68"/>
  <c r="G38" i="68" l="1"/>
  <c r="B10" i="98" l="1"/>
  <c r="G6" i="98"/>
  <c r="B9" i="54" l="1"/>
  <c r="G7" i="90" l="1"/>
  <c r="F7" i="90"/>
  <c r="D7" i="43"/>
  <c r="C7" i="43"/>
  <c r="D21" i="91" l="1"/>
  <c r="C21" i="91"/>
  <c r="D17" i="91"/>
  <c r="C17" i="91"/>
  <c r="D6" i="91"/>
  <c r="C6" i="91"/>
  <c r="G13" i="68" l="1"/>
  <c r="G15" i="68"/>
  <c r="G14" i="68"/>
  <c r="C11" i="105" l="1"/>
  <c r="D11" i="105"/>
  <c r="E11" i="105"/>
  <c r="F11" i="105"/>
  <c r="G11" i="105"/>
  <c r="H11" i="105"/>
  <c r="B11" i="105"/>
  <c r="G10" i="105"/>
  <c r="C7" i="105"/>
  <c r="D7" i="105"/>
  <c r="E7" i="105"/>
  <c r="F7" i="105"/>
  <c r="G7" i="105"/>
  <c r="H7" i="105"/>
  <c r="B7" i="105"/>
  <c r="G6" i="105"/>
  <c r="C10" i="98" l="1"/>
  <c r="D10" i="98"/>
  <c r="E10" i="98"/>
  <c r="F10" i="98"/>
  <c r="G10" i="98"/>
  <c r="H10" i="98"/>
  <c r="C8" i="98"/>
  <c r="D8" i="98"/>
  <c r="E8" i="98"/>
  <c r="F8" i="98"/>
  <c r="G8" i="98"/>
  <c r="H8" i="98"/>
  <c r="B8" i="98"/>
  <c r="G7" i="98" l="1"/>
  <c r="H15" i="37" l="1"/>
  <c r="E16" i="37"/>
  <c r="E15" i="37"/>
  <c r="D16" i="37"/>
  <c r="D15" i="37"/>
  <c r="C16" i="37"/>
  <c r="C15" i="37"/>
  <c r="B13" i="37"/>
  <c r="G9" i="37"/>
  <c r="G8" i="37"/>
  <c r="G7" i="37"/>
  <c r="F16" i="37"/>
  <c r="H16" i="37"/>
  <c r="F15" i="37"/>
  <c r="F17" i="37" s="1"/>
  <c r="F19" i="37" s="1"/>
  <c r="B15" i="37"/>
  <c r="F13" i="37"/>
  <c r="H9" i="37"/>
  <c r="F9" i="37"/>
  <c r="E9" i="37"/>
  <c r="D9" i="37"/>
  <c r="C9" i="37"/>
  <c r="B9" i="37"/>
  <c r="H17" i="37" l="1"/>
  <c r="H19" i="37" s="1"/>
  <c r="H13" i="37"/>
  <c r="E17" i="37"/>
  <c r="E19" i="37" s="1"/>
  <c r="E13" i="37"/>
  <c r="D13" i="37"/>
  <c r="D17" i="37"/>
  <c r="D19" i="37" s="1"/>
  <c r="C17" i="37"/>
  <c r="C19" i="37" s="1"/>
  <c r="G11" i="37"/>
  <c r="G15" i="37" s="1"/>
  <c r="C13" i="37"/>
  <c r="B16" i="37"/>
  <c r="G12" i="37"/>
  <c r="B17" i="37"/>
  <c r="B19" i="37" s="1"/>
  <c r="C19" i="73"/>
  <c r="D19" i="73"/>
  <c r="E19" i="73"/>
  <c r="F19" i="73"/>
  <c r="H19" i="73"/>
  <c r="G15" i="73"/>
  <c r="G9" i="73"/>
  <c r="G19" i="73" s="1"/>
  <c r="G13" i="37" l="1"/>
  <c r="G16" i="37"/>
  <c r="G17" i="37" s="1"/>
  <c r="G19" i="37" s="1"/>
  <c r="G23" i="73"/>
  <c r="G24" i="73"/>
  <c r="G25" i="73"/>
  <c r="G22" i="73"/>
  <c r="G17" i="73"/>
  <c r="G16" i="73"/>
  <c r="G11" i="73"/>
  <c r="G10" i="73"/>
  <c r="G7" i="73"/>
  <c r="G6" i="73"/>
  <c r="C14" i="72"/>
  <c r="D14" i="72"/>
  <c r="E14" i="72"/>
  <c r="F14" i="72"/>
  <c r="G14" i="72"/>
  <c r="H14" i="72"/>
  <c r="B14" i="72"/>
  <c r="H12" i="72" l="1"/>
  <c r="G12" i="72"/>
  <c r="F12" i="72"/>
  <c r="E12" i="72"/>
  <c r="D12" i="72"/>
  <c r="C12" i="72"/>
  <c r="B12" i="72"/>
  <c r="G6" i="72"/>
  <c r="H27" i="42"/>
  <c r="C27" i="42"/>
  <c r="D27" i="42"/>
  <c r="E27" i="42"/>
  <c r="F27" i="42"/>
  <c r="B27" i="42"/>
  <c r="G6" i="80" l="1"/>
  <c r="G9" i="80" l="1"/>
  <c r="H31" i="79" l="1"/>
  <c r="C31" i="79"/>
  <c r="D31" i="79"/>
  <c r="E31" i="79"/>
  <c r="F31" i="79"/>
  <c r="B31" i="79"/>
  <c r="G30" i="79"/>
  <c r="G29" i="79"/>
  <c r="G31" i="79" l="1"/>
  <c r="C19" i="105"/>
  <c r="D19" i="105"/>
  <c r="E19" i="105"/>
  <c r="F19" i="105"/>
  <c r="G19" i="105"/>
  <c r="H19" i="105"/>
  <c r="B19" i="105"/>
  <c r="G18" i="105"/>
  <c r="C15" i="105"/>
  <c r="D15" i="105"/>
  <c r="E15" i="105"/>
  <c r="F15" i="105"/>
  <c r="G15" i="105"/>
  <c r="H15" i="105"/>
  <c r="B15" i="105"/>
  <c r="G14" i="105"/>
  <c r="G16" i="66" l="1"/>
  <c r="G17" i="66" s="1"/>
  <c r="C17" i="66"/>
  <c r="D17" i="66"/>
  <c r="E17" i="66"/>
  <c r="F17" i="66"/>
  <c r="H17" i="66"/>
  <c r="B17" i="66"/>
  <c r="G14" i="66"/>
  <c r="G15" i="66"/>
  <c r="G13" i="66"/>
  <c r="C11" i="66"/>
  <c r="D11" i="66"/>
  <c r="E11" i="66"/>
  <c r="F11" i="66"/>
  <c r="G11" i="66"/>
  <c r="H11" i="66"/>
  <c r="B11" i="66"/>
  <c r="G10" i="66"/>
  <c r="G7" i="66" l="1"/>
  <c r="G8" i="66"/>
  <c r="G9" i="66"/>
  <c r="G6" i="66"/>
  <c r="C6" i="61" l="1"/>
  <c r="D6" i="61"/>
  <c r="E6" i="61"/>
  <c r="F6" i="61"/>
  <c r="G6" i="61"/>
  <c r="H6" i="61"/>
  <c r="B6" i="61"/>
  <c r="H9" i="54" l="1"/>
  <c r="C9" i="54"/>
  <c r="D9" i="54"/>
  <c r="E9" i="54"/>
  <c r="F9" i="54"/>
  <c r="G9" i="54"/>
  <c r="C6" i="57" l="1"/>
  <c r="D6" i="57"/>
  <c r="E6" i="57"/>
  <c r="F6" i="57"/>
  <c r="G6" i="57"/>
  <c r="H6" i="57"/>
  <c r="C7" i="57"/>
  <c r="D7" i="57"/>
  <c r="E7" i="57"/>
  <c r="F7" i="57"/>
  <c r="G7" i="57"/>
  <c r="H7" i="57"/>
  <c r="C8" i="57"/>
  <c r="D8" i="57"/>
  <c r="E8" i="57"/>
  <c r="F8" i="57"/>
  <c r="G8" i="57"/>
  <c r="H8" i="57"/>
  <c r="C9" i="57"/>
  <c r="D9" i="57"/>
  <c r="E9" i="57"/>
  <c r="F9" i="57"/>
  <c r="G9" i="57"/>
  <c r="H9" i="57"/>
  <c r="C10" i="57"/>
  <c r="D10" i="57"/>
  <c r="E10" i="57"/>
  <c r="F10" i="57"/>
  <c r="G10" i="57"/>
  <c r="H10" i="57"/>
  <c r="C11" i="57"/>
  <c r="D11" i="57"/>
  <c r="E11" i="57"/>
  <c r="F11" i="57"/>
  <c r="G11" i="57"/>
  <c r="H11" i="57"/>
  <c r="C12" i="57"/>
  <c r="D12" i="57"/>
  <c r="E12" i="57"/>
  <c r="F12" i="57"/>
  <c r="G12" i="57"/>
  <c r="H12" i="57"/>
  <c r="C13" i="57"/>
  <c r="D13" i="57"/>
  <c r="E13" i="57"/>
  <c r="F13" i="57"/>
  <c r="G13" i="57"/>
  <c r="H13" i="57"/>
  <c r="C14" i="57"/>
  <c r="D14" i="57"/>
  <c r="E14" i="57"/>
  <c r="F14" i="57"/>
  <c r="G14" i="57"/>
  <c r="H14" i="57"/>
  <c r="C15" i="57"/>
  <c r="D15" i="57"/>
  <c r="E15" i="57"/>
  <c r="F15" i="57"/>
  <c r="G15" i="57"/>
  <c r="H15" i="57"/>
  <c r="C16" i="57"/>
  <c r="D16" i="57"/>
  <c r="E16" i="57"/>
  <c r="F16" i="57"/>
  <c r="G16" i="57"/>
  <c r="H16" i="57"/>
  <c r="C17" i="57"/>
  <c r="D17" i="57"/>
  <c r="E17" i="57"/>
  <c r="F17" i="57"/>
  <c r="G17" i="57"/>
  <c r="H17" i="57"/>
  <c r="C18" i="57"/>
  <c r="D18" i="57"/>
  <c r="E18" i="57"/>
  <c r="F18" i="57"/>
  <c r="G18" i="57"/>
  <c r="H18" i="57"/>
  <c r="C19" i="57"/>
  <c r="D19" i="57"/>
  <c r="E19" i="57"/>
  <c r="F19" i="57"/>
  <c r="G19" i="57"/>
  <c r="H19" i="57"/>
  <c r="C20" i="57"/>
  <c r="D20" i="57"/>
  <c r="E20" i="57"/>
  <c r="F20" i="57"/>
  <c r="G20" i="57"/>
  <c r="H20" i="57"/>
  <c r="C21" i="57"/>
  <c r="D21" i="57"/>
  <c r="E21" i="57"/>
  <c r="F21" i="57"/>
  <c r="G21" i="57"/>
  <c r="H21" i="57"/>
  <c r="C22" i="57"/>
  <c r="D22" i="57"/>
  <c r="E22" i="57"/>
  <c r="F22" i="57"/>
  <c r="G22" i="57"/>
  <c r="H22" i="57"/>
  <c r="C23" i="57"/>
  <c r="D23" i="57"/>
  <c r="E23" i="57"/>
  <c r="F23" i="57"/>
  <c r="G23" i="57"/>
  <c r="H23" i="57"/>
  <c r="C24" i="57"/>
  <c r="D24" i="57"/>
  <c r="E24" i="57"/>
  <c r="F24" i="57"/>
  <c r="G24" i="57"/>
  <c r="H24" i="57"/>
  <c r="C25" i="57"/>
  <c r="D25" i="57"/>
  <c r="E25" i="57"/>
  <c r="F25" i="57"/>
  <c r="G25" i="57"/>
  <c r="H25" i="57"/>
  <c r="C26" i="57"/>
  <c r="D26" i="57"/>
  <c r="E26" i="57"/>
  <c r="F26" i="57"/>
  <c r="G26" i="57"/>
  <c r="H26" i="57"/>
  <c r="B7" i="57"/>
  <c r="B8" i="57"/>
  <c r="B9" i="57"/>
  <c r="B10" i="57"/>
  <c r="B11" i="57"/>
  <c r="B12" i="57"/>
  <c r="B13" i="57"/>
  <c r="B14" i="57"/>
  <c r="B15" i="57"/>
  <c r="B16" i="57"/>
  <c r="B17" i="57"/>
  <c r="B18" i="57"/>
  <c r="B19" i="57"/>
  <c r="B20" i="57"/>
  <c r="B21" i="57"/>
  <c r="B22" i="57"/>
  <c r="B23" i="57"/>
  <c r="B24" i="57"/>
  <c r="B25" i="57"/>
  <c r="B26" i="57"/>
  <c r="B6" i="57"/>
  <c r="B2" i="52" l="1"/>
  <c r="B3" i="52" s="1"/>
  <c r="B4" i="52" s="1"/>
  <c r="B5" i="52" s="1"/>
  <c r="B7" i="52" s="1"/>
  <c r="B8" i="52" s="1"/>
  <c r="B9" i="52" s="1"/>
  <c r="B10" i="52" s="1"/>
  <c r="B11" i="52" s="1"/>
  <c r="B12" i="52" s="1"/>
  <c r="B14" i="52" s="1"/>
  <c r="B15" i="52" s="1"/>
  <c r="B16" i="52" s="1"/>
  <c r="B17" i="52" s="1"/>
  <c r="B18" i="52" s="1"/>
  <c r="E1" i="52" s="1"/>
  <c r="E2" i="52" s="1"/>
  <c r="E3" i="52" s="1"/>
  <c r="E4" i="52" s="1"/>
  <c r="E6" i="52" s="1"/>
  <c r="E7" i="52" s="1"/>
  <c r="E8" i="52" s="1"/>
  <c r="E9" i="52" s="1"/>
  <c r="E10" i="52" s="1"/>
  <c r="E11" i="52" s="1"/>
  <c r="E12" i="52" s="1"/>
  <c r="E14" i="52" s="1"/>
  <c r="E16" i="52" s="1"/>
  <c r="E18" i="52" s="1"/>
  <c r="B4" i="47"/>
  <c r="B5" i="47" s="1"/>
  <c r="B6" i="47" s="1"/>
  <c r="B7" i="47" s="1"/>
  <c r="B9" i="47" s="1"/>
  <c r="B12" i="47"/>
  <c r="B13" i="47" s="1"/>
  <c r="B14" i="47" s="1"/>
  <c r="B15" i="47" l="1"/>
  <c r="B16" i="47" s="1"/>
  <c r="B17" i="47" s="1"/>
  <c r="B18" i="47" s="1"/>
  <c r="B19" i="47" s="1"/>
  <c r="B20" i="47" s="1"/>
  <c r="B21" i="47" s="1"/>
  <c r="B22" i="47" s="1"/>
  <c r="B23" i="47" s="1"/>
  <c r="E3" i="47" s="1"/>
  <c r="E4" i="47" s="1"/>
  <c r="E5" i="47" s="1"/>
  <c r="E6" i="47" s="1"/>
  <c r="E8" i="47" s="1"/>
  <c r="E9" i="47" s="1"/>
  <c r="E10" i="47" s="1"/>
  <c r="E11" i="47" s="1"/>
  <c r="E12" i="47" s="1"/>
  <c r="E13" i="47" s="1"/>
  <c r="E15" i="47" s="1"/>
  <c r="E16" i="47" s="1"/>
  <c r="E17" i="47" s="1"/>
  <c r="E18" i="47" s="1"/>
  <c r="E19" i="47" s="1"/>
  <c r="E20" i="47" s="1"/>
  <c r="E21" i="47" s="1"/>
</calcChain>
</file>

<file path=xl/sharedStrings.xml><?xml version="1.0" encoding="utf-8"?>
<sst xmlns="http://schemas.openxmlformats.org/spreadsheetml/2006/main" count="1784" uniqueCount="1111">
  <si>
    <t>Institut National de la Santé et de la Recherche Médicale</t>
  </si>
  <si>
    <t>DARES</t>
  </si>
  <si>
    <t>DIRECCTE</t>
  </si>
  <si>
    <t>DEPP</t>
  </si>
  <si>
    <t>SCOLARITE, FORMATION, INSERTION</t>
  </si>
  <si>
    <t xml:space="preserve">  En emploi, y compris apprentissage (en %)</t>
  </si>
  <si>
    <t xml:space="preserve">Aides et compensations </t>
  </si>
  <si>
    <t xml:space="preserve">Mesures de PJ des majeurs vulnérables </t>
  </si>
  <si>
    <t>PROTECTION JURIDIQUE DES MAJEURS VULNERABLES</t>
  </si>
  <si>
    <t>(1) Uniquement services tutélaires</t>
  </si>
  <si>
    <t>ENFANCE, PROTECTION DE L'ENFANCE</t>
  </si>
  <si>
    <t>Protection de l'enfance</t>
  </si>
  <si>
    <t xml:space="preserve">DIPLOMES DELIVRES </t>
  </si>
  <si>
    <t>Créations d'associations pour 1000 hab</t>
  </si>
  <si>
    <t>Nb mesures pour 1000 hab. 18 ans et plus</t>
  </si>
  <si>
    <t>URSSAF</t>
  </si>
  <si>
    <t>MSA</t>
  </si>
  <si>
    <t>Union de Recouvrement de la Sécurité Sociale et des Allocations Familiales</t>
  </si>
  <si>
    <t>Mutualité Sociale Agricole</t>
  </si>
  <si>
    <t>Caisse nationale de l'assurance maladie des travailleurs salariés</t>
  </si>
  <si>
    <t>(3) Contrat Unique d'Insertion - Contrat d'Accompagnement dans l'Emploi</t>
  </si>
  <si>
    <t>(4) Contrat Unique d'Insertion - Contrat Initiative Emploi</t>
  </si>
  <si>
    <t>DREES</t>
  </si>
  <si>
    <t xml:space="preserve">   Fins de CDD</t>
  </si>
  <si>
    <t xml:space="preserve">   Fins de mission d'intérim</t>
  </si>
  <si>
    <t xml:space="preserve">   Licenciements économiques (1)</t>
  </si>
  <si>
    <t xml:space="preserve">   Démissions</t>
  </si>
  <si>
    <t xml:space="preserve">   Premières entrées</t>
  </si>
  <si>
    <t xml:space="preserve">   Reprises d'activité</t>
  </si>
  <si>
    <t xml:space="preserve">   Reprises d'emploi déclarées</t>
  </si>
  <si>
    <t xml:space="preserve">   Entrées en stage</t>
  </si>
  <si>
    <t xml:space="preserve">      dont maladies</t>
  </si>
  <si>
    <t xml:space="preserve">   Défauts d'actualisation</t>
  </si>
  <si>
    <t xml:space="preserve">   Radiations administratives</t>
  </si>
  <si>
    <t xml:space="preserve">présentant les principaux indicateurs et statistiques disponibles </t>
  </si>
  <si>
    <t>des domaines de la cohésion sociale, de la jeunesse et des sports</t>
  </si>
  <si>
    <t xml:space="preserve">nb logts suroccupés </t>
  </si>
  <si>
    <t>pour la région Pays de la Loire et ses cinq départements.</t>
  </si>
  <si>
    <t>SOMMAIRE</t>
  </si>
  <si>
    <t>ADRESSES UTILES</t>
  </si>
  <si>
    <t>Maine-et-Loire</t>
  </si>
  <si>
    <r>
      <t>(1)</t>
    </r>
    <r>
      <rPr>
        <i/>
        <sz val="7"/>
        <color indexed="8"/>
        <rFont val="Calibri"/>
        <family val="2"/>
      </rPr>
      <t xml:space="preserve"> Provenant de ménages ne résidant pas dans le parc social HLM</t>
    </r>
  </si>
  <si>
    <r>
      <t>(2)</t>
    </r>
    <r>
      <rPr>
        <i/>
        <sz val="7"/>
        <color indexed="8"/>
        <rFont val="Calibri"/>
        <family val="2"/>
      </rPr>
      <t xml:space="preserve"> Provenant de ménages résidant dans le parc social HLM</t>
    </r>
  </si>
  <si>
    <t>AUTRES MINIMA SOCIAUX</t>
  </si>
  <si>
    <t xml:space="preserve">  Elèves, étudiantes, stagiaires (en %)</t>
  </si>
  <si>
    <t xml:space="preserve">  Elèves, étudiants, stagiaires (en %)</t>
  </si>
  <si>
    <t xml:space="preserve">   25-49 ans</t>
  </si>
  <si>
    <t xml:space="preserve">   50 ans et plus</t>
  </si>
  <si>
    <t>Demandeurs (A, B, C) de moins d'un an</t>
  </si>
  <si>
    <t>Population couverte par le RSA (2)</t>
  </si>
  <si>
    <t>IMMIGRATION</t>
  </si>
  <si>
    <t>Données générales</t>
  </si>
  <si>
    <t>Indicateurs démographiques</t>
  </si>
  <si>
    <t>Répartition par âge de la population</t>
  </si>
  <si>
    <t>Structure par âge de la population</t>
  </si>
  <si>
    <t>Demandeurs d’emploi</t>
  </si>
  <si>
    <t>Dépenses d’aides sociales – Compétence de l’Etat</t>
  </si>
  <si>
    <t>Diplômes délivrés dans le champ du sport et de l’animation</t>
  </si>
  <si>
    <t>Diplômes délivrés dans le champ des formations sociales</t>
  </si>
  <si>
    <t>Parc locatif social</t>
  </si>
  <si>
    <t>Demande locative sociale</t>
  </si>
  <si>
    <t>Equipements d’hébergement social</t>
  </si>
  <si>
    <t>SPORTS</t>
  </si>
  <si>
    <t>Recours au Droit au Logement Opposable (DALO)</t>
  </si>
  <si>
    <t>Pratiques sportives</t>
  </si>
  <si>
    <t>JEUNESSE</t>
  </si>
  <si>
    <t>Le sport de haut niveau</t>
  </si>
  <si>
    <t>La jeunesse en Pays de la Loire</t>
  </si>
  <si>
    <t>Equipements sportifs</t>
  </si>
  <si>
    <t>Accueil des enfants d’âge préscolaire</t>
  </si>
  <si>
    <t>GLOSSAIRE des SIGLES et des INSTITUTIONS</t>
  </si>
  <si>
    <t>AVANT-PROPOS</t>
  </si>
  <si>
    <t>Autres minima sociaux</t>
  </si>
  <si>
    <t>Revenus et inégalités de revenus</t>
  </si>
  <si>
    <t>PAUVRETE et PRECARITE</t>
  </si>
  <si>
    <t>Diplôme supérieur en travail social / Ingénieur social (DEIS)</t>
  </si>
  <si>
    <t>(1) Y compris fins de conventions de conversion, de Projet d'Action Personnalisé (PAP) anticipés et de Convention de Reclassement Personnalisée (CRP)</t>
  </si>
  <si>
    <t>PLAI</t>
  </si>
  <si>
    <t>PLUS</t>
  </si>
  <si>
    <t>DIPLÔMES DELIVRES dans le CHAMP du SPORT et de L’ANIMATION</t>
  </si>
  <si>
    <t>Niveau V</t>
  </si>
  <si>
    <r>
      <t xml:space="preserve">BAPAAT </t>
    </r>
    <r>
      <rPr>
        <sz val="6"/>
        <color indexed="8"/>
        <rFont val="Calibri"/>
        <family val="2"/>
      </rPr>
      <t>(Loisirs tout public, loisirs du jeune et de l'enfant, loisirs de pleine nature)</t>
    </r>
  </si>
  <si>
    <r>
      <t xml:space="preserve">BE </t>
    </r>
    <r>
      <rPr>
        <sz val="6"/>
        <color indexed="8"/>
        <rFont val="Calibri"/>
        <family val="2"/>
      </rPr>
      <t>Alpinisme - accompagnateur moyenne montagne</t>
    </r>
  </si>
  <si>
    <t xml:space="preserve">BAFA : Brevet d'Aptitude aux Fonctions d'Animateur </t>
  </si>
  <si>
    <t>TOTAL DIPLOMES DELIVRES</t>
  </si>
  <si>
    <t>Fonction d'encadrement et de responsable d'unité d'intervention sociale (CAFERUIS)</t>
  </si>
  <si>
    <t>Pays de la Loire*</t>
  </si>
  <si>
    <t>France** métropolitaine</t>
  </si>
  <si>
    <t xml:space="preserve">  Fédérations unisport olympiques</t>
  </si>
  <si>
    <t xml:space="preserve">  Fédérations unisport non olympiques</t>
  </si>
  <si>
    <t xml:space="preserve">  Fédérations multisports</t>
  </si>
  <si>
    <t xml:space="preserve">    Part des licences féminines (en %)</t>
  </si>
  <si>
    <t>Licences sportives pour 100 habitants</t>
  </si>
  <si>
    <t xml:space="preserve">  Part des femmes (en %)</t>
  </si>
  <si>
    <t>Garçons</t>
  </si>
  <si>
    <t xml:space="preserve">   Moins de 15 ans</t>
  </si>
  <si>
    <t xml:space="preserve">   De 15 à 24 ans</t>
  </si>
  <si>
    <t>Filles</t>
  </si>
  <si>
    <t>Ensemble</t>
  </si>
  <si>
    <t>LOGEMENT DES JEUNES</t>
  </si>
  <si>
    <t>Cohabitation familiale des jeunes de 20 à 24 ans</t>
  </si>
  <si>
    <t>Jeunes hommes vivant chez leurs parents</t>
  </si>
  <si>
    <t>Jeunes filles vivant chez leurs parents</t>
  </si>
  <si>
    <t xml:space="preserve">Jeunes habitant hors du domicile parental </t>
  </si>
  <si>
    <t>CONDUITES A RISQUES, MORTALITE</t>
  </si>
  <si>
    <t>Personnes majeures sous mesures de protection juridique (1)</t>
  </si>
  <si>
    <t>Consommation des garçons de 17 ans (%)</t>
  </si>
  <si>
    <t>Consommation des filles de 17 ans (%)</t>
  </si>
  <si>
    <t>Scolarité, formation, insertion</t>
  </si>
  <si>
    <t>LE SPORT de HAUT NIVEAU</t>
  </si>
  <si>
    <t>EQUIPEMENTS SPORTIFS</t>
  </si>
  <si>
    <r>
      <t xml:space="preserve">Equipements sportifs </t>
    </r>
    <r>
      <rPr>
        <b/>
        <sz val="6"/>
        <color indexed="8"/>
        <rFont val="Calibri"/>
        <family val="2"/>
      </rPr>
      <t xml:space="preserve">(hors sports de nature)   </t>
    </r>
  </si>
  <si>
    <t>EMPLOIS SALARIES dans des ACTIVITES ECONOMIQUES liées au SPORT</t>
  </si>
  <si>
    <t>INDICATEURS DEMOGRAPHIQUES</t>
  </si>
  <si>
    <t>Source : Pôle Emploi, DARES (Statistiques du marché du travail), DIRECCTE (traitement ESE)</t>
  </si>
  <si>
    <t xml:space="preserve">DEMANDEURS D'EMPLOI de LONGUE DUREE (plus d'un an) par SEXE et par AGE </t>
  </si>
  <si>
    <r>
      <t>(1)</t>
    </r>
    <r>
      <rPr>
        <i/>
        <sz val="7"/>
        <color indexed="8"/>
        <rFont val="Calibri"/>
        <family val="2"/>
      </rPr>
      <t xml:space="preserve"> Personnes étrangères nées à l’étranger et résidant en France, y compris celles d’entre elles qui sont devenues françaises par acquisition</t>
    </r>
  </si>
  <si>
    <t xml:space="preserve">   Dont résidences principales</t>
  </si>
  <si>
    <t>Taux de vacance (3)</t>
  </si>
  <si>
    <t xml:space="preserve">   Etablissements d'accueil mère-enfant</t>
  </si>
  <si>
    <t xml:space="preserve">   Pouponnières à caractère social</t>
  </si>
  <si>
    <t xml:space="preserve">   Foyers de l'enfance</t>
  </si>
  <si>
    <t xml:space="preserve">   Maisons d'enfants à caractère social</t>
  </si>
  <si>
    <t xml:space="preserve">   Centres de placement familial social</t>
  </si>
  <si>
    <t xml:space="preserve">   Bénéficiaires % hab. de 20 à 64 ans</t>
  </si>
  <si>
    <t>TOTAL DIPLOMES DELIVRES (1)</t>
  </si>
  <si>
    <t>PRATIQUES SPORTIVES</t>
  </si>
  <si>
    <t>CREATIONS D'ASSOCIATIONS</t>
  </si>
  <si>
    <t>Action caritative et humanitaire</t>
  </si>
  <si>
    <t>Action sociale et santé</t>
  </si>
  <si>
    <t>Défense des droits et des causes</t>
  </si>
  <si>
    <t>Education, formation, insertion</t>
  </si>
  <si>
    <t>Sport</t>
  </si>
  <si>
    <t>Culture</t>
  </si>
  <si>
    <t>Loisirs et vie sociale</t>
  </si>
  <si>
    <t>Autres</t>
  </si>
  <si>
    <t>ASSOCIATIONS EMPLOYEURS</t>
  </si>
  <si>
    <t>Agriculture, sylviculture et pêche</t>
  </si>
  <si>
    <t>Industrie, construction</t>
  </si>
  <si>
    <t xml:space="preserve">    dont enseignement</t>
  </si>
  <si>
    <t xml:space="preserve">    dont santé </t>
  </si>
  <si>
    <t xml:space="preserve">    dont action sociale</t>
  </si>
  <si>
    <t>EFFECTIFS SALARIES DANS LES  ASSOCIATIONS</t>
  </si>
  <si>
    <t xml:space="preserve">Salariés par activité économique </t>
  </si>
  <si>
    <t>Champ : postes de travail au 31 décembre (hors intérimaires et postes annexes)</t>
  </si>
  <si>
    <t xml:space="preserve">ETP par activité économique </t>
  </si>
  <si>
    <t>Source : Insee (Clap)</t>
  </si>
  <si>
    <t>Champ : postes de travail dans l'année en équivalent temps plein (hors intérimaires)</t>
  </si>
  <si>
    <t>POIDS DE L'ECONOMIE SOCIALE ET SOLIDAIRE DANS L'EMPLOI TOTAL</t>
  </si>
  <si>
    <t>(1) poids mesuré en ETP par rapport aux postes de travail dans l'année (hors intérimaires)</t>
  </si>
  <si>
    <t>POIDS DES REMUNERATIONS BRUTES DES ASSOCIATIONS DANS L'ENSEMBLE DES REMUNERATIONS</t>
  </si>
  <si>
    <t>Champ : rémunérations brutes versées dans l'année</t>
  </si>
  <si>
    <t>DONNEES GENERALES</t>
  </si>
  <si>
    <t xml:space="preserve">Nb équivalents temps plein (ETP) </t>
  </si>
  <si>
    <t xml:space="preserve">   Bénéficiaires de la PCH (2) et de </t>
  </si>
  <si>
    <t>nb élèves 1er degré</t>
  </si>
  <si>
    <t>nb élèves 2e degré</t>
  </si>
  <si>
    <t>nb élèves total</t>
  </si>
  <si>
    <t>Ensemble des éléves (public et privé ; handicapés ou non)</t>
  </si>
  <si>
    <t>Allocation Supplém. Vieillesse (ASV) et</t>
  </si>
  <si>
    <t xml:space="preserve">(1) Allocation chômage pour les demandeurs d'emploi ayant épuisé leurs droits à l'assurance chômage et justifiant d'au moins 5 années </t>
  </si>
  <si>
    <t>Exercées par des  services mandataires</t>
  </si>
  <si>
    <t>Exercées par des mandataires physiques</t>
  </si>
  <si>
    <t xml:space="preserve">Ratio demandes satisfaites </t>
  </si>
  <si>
    <t xml:space="preserve">Centres Hébergement &amp; Réinsertion Sociale </t>
  </si>
  <si>
    <t xml:space="preserve">  PLAI (Prêt Locatif Aidé d'Intégration)</t>
  </si>
  <si>
    <t xml:space="preserve">  PLUS  (Prêt locatif à usage social)</t>
  </si>
  <si>
    <t xml:space="preserve">Part jeunes de 17 ans à faibles capacités </t>
  </si>
  <si>
    <t>Difficultés scolaires (1)</t>
  </si>
  <si>
    <t>Centres provisoires d'hébergement</t>
  </si>
  <si>
    <t>Moins de 25 ans dans la population</t>
  </si>
  <si>
    <t>Ensemble jeunes vivant chez leurs parents</t>
  </si>
  <si>
    <t>(1) au moins une cigarette par jour</t>
  </si>
  <si>
    <t>(2) au moins dix usages dans le mois</t>
  </si>
  <si>
    <t>(1) Enseignements public et privé</t>
  </si>
  <si>
    <t>% diplômés sup chez 25-34 ans non étudiants</t>
  </si>
  <si>
    <t>% non-diplômés / 20-24 ans ni élèv. ni étud.</t>
  </si>
  <si>
    <t>Enseign. discipl. sportives et activités loisirs</t>
  </si>
  <si>
    <t>Fab. bicyclettes et véhicules pour invalides</t>
  </si>
  <si>
    <t>Commerce détail articles sport magasin spéc.</t>
  </si>
  <si>
    <t>Location, location-bail articles loisirs et sport</t>
  </si>
  <si>
    <r>
      <t>BPJEPS</t>
    </r>
    <r>
      <rPr>
        <sz val="7"/>
        <color indexed="8"/>
        <rFont val="Calibri"/>
        <family val="2"/>
      </rPr>
      <t xml:space="preserve"> </t>
    </r>
    <r>
      <rPr>
        <sz val="6"/>
        <color indexed="8"/>
        <rFont val="Calibri"/>
        <family val="2"/>
      </rPr>
      <t xml:space="preserve">(Activités équestres, activités gymniques de la forme et de la force, activités physiques </t>
    </r>
  </si>
  <si>
    <t>DIPLÔMES NON PROFESSIONNELS</t>
  </si>
  <si>
    <t>Commerce, transports, héberg. restauration</t>
  </si>
  <si>
    <t>Administration publique, enseignement,</t>
  </si>
  <si>
    <t xml:space="preserve"> santé humaine et action sociale</t>
  </si>
  <si>
    <t xml:space="preserve">Part des mutuelles, coopératives </t>
  </si>
  <si>
    <t>et fondations dans l'emploi total (1)</t>
  </si>
  <si>
    <t xml:space="preserve">Part rémunérations brutes des associations </t>
  </si>
  <si>
    <t>25-54 ans</t>
  </si>
  <si>
    <t>DEMOGRAPHIE</t>
  </si>
  <si>
    <t>Direction départementale de la Cohésion Sociale du Maine et Loire – DDCS 49</t>
  </si>
  <si>
    <t>Sources : CNAF, MSA, DREES</t>
  </si>
  <si>
    <t>Emplois salariés dans des activités économiques liées au sport</t>
  </si>
  <si>
    <t>Direction Départementale de la Cohésion Sociale et de la Protection des Populations de la Mayenne – DDCSPP 53</t>
  </si>
  <si>
    <t>Direction départementale de la Cohésion Sociale de la Sarthe – DDCS 72</t>
  </si>
  <si>
    <t>Direction Départementale de la Cohésion Sociale de la Vendée – DDCS 85</t>
  </si>
  <si>
    <r>
      <t>(2)</t>
    </r>
    <r>
      <rPr>
        <i/>
        <sz val="7"/>
        <color indexed="8"/>
        <rFont val="Calibri"/>
        <family val="2"/>
      </rPr>
      <t xml:space="preserve"> Nombre d'emménagements dans l'année sur le nombre de logements locatifs sociaux</t>
    </r>
  </si>
  <si>
    <r>
      <t>(3)</t>
    </r>
    <r>
      <rPr>
        <i/>
        <sz val="7"/>
        <color indexed="8"/>
        <rFont val="Calibri"/>
        <family val="2"/>
      </rPr>
      <t xml:space="preserve"> Part des logements non occupés</t>
    </r>
  </si>
  <si>
    <r>
      <t>(1)</t>
    </r>
    <r>
      <rPr>
        <i/>
        <sz val="7"/>
        <color indexed="8"/>
        <rFont val="Calibri"/>
        <family val="2"/>
      </rPr>
      <t xml:space="preserve"> Calculés sur le nombre de personnes passées par les places en insertion</t>
    </r>
  </si>
  <si>
    <t>Logement des jeunes</t>
  </si>
  <si>
    <t>Conduites à risque, mortalité</t>
  </si>
  <si>
    <r>
      <t>(*)</t>
    </r>
    <r>
      <rPr>
        <i/>
        <sz val="7"/>
        <color indexed="8"/>
        <rFont val="Calibri"/>
        <family val="2"/>
      </rPr>
      <t xml:space="preserve"> y compris non répartis par département</t>
    </r>
  </si>
  <si>
    <r>
      <t>(**)</t>
    </r>
    <r>
      <rPr>
        <i/>
        <sz val="7"/>
        <color indexed="8"/>
        <rFont val="Calibri"/>
        <family val="2"/>
      </rPr>
      <t xml:space="preserve"> y compris non répartis par région</t>
    </r>
  </si>
  <si>
    <t>(2) Prestation de Compensation Handicap</t>
  </si>
  <si>
    <t>(3) Allocation de Compensation pour une Tierce Personne</t>
  </si>
  <si>
    <t>Ménages dont la personne de référence</t>
  </si>
  <si>
    <t>a moins de 25 ans</t>
  </si>
  <si>
    <t xml:space="preserve">    dont ménages d'une seule personne (%)</t>
  </si>
  <si>
    <t xml:space="preserve">    dont ménages de deux personnes (%)</t>
  </si>
  <si>
    <t xml:space="preserve">   En classes ordinaires</t>
  </si>
  <si>
    <t>Cadres de santé</t>
  </si>
  <si>
    <t>Puéricultrices</t>
  </si>
  <si>
    <t>Infirmiers anesthésistes</t>
  </si>
  <si>
    <t>Economie, développement local, tourisme</t>
  </si>
  <si>
    <t>nd</t>
  </si>
  <si>
    <t>Techniciens en analyse biomédicale</t>
  </si>
  <si>
    <t>Infirmiers</t>
  </si>
  <si>
    <t>Pédicures - podologues</t>
  </si>
  <si>
    <t>Psychomotriciens</t>
  </si>
  <si>
    <t>Ergothérapeutes</t>
  </si>
  <si>
    <t>Manipulateurs électro-radiologie</t>
  </si>
  <si>
    <t>Masseurs-kinésithérapeutes</t>
  </si>
  <si>
    <t>Niveau III</t>
  </si>
  <si>
    <t xml:space="preserve"> </t>
  </si>
  <si>
    <t>Directeur d'établissement ou de service d'intervention sociale (CAFDES)</t>
  </si>
  <si>
    <t>Niveau I</t>
  </si>
  <si>
    <t>Médiateur familial</t>
  </si>
  <si>
    <t>Niveau II</t>
  </si>
  <si>
    <t>Conseiller en économie sociale familiale</t>
  </si>
  <si>
    <t>Educateur technique spécialisé</t>
  </si>
  <si>
    <t>Educateur de jeunes enfants</t>
  </si>
  <si>
    <t>Educateur spécialisé</t>
  </si>
  <si>
    <t>Assistant de service social</t>
  </si>
  <si>
    <t>Moniteur éducateur</t>
  </si>
  <si>
    <t>Technicien de l'intervention sociale et familiale</t>
  </si>
  <si>
    <t>Niveau IV</t>
  </si>
  <si>
    <t xml:space="preserve">Assistant familial  </t>
  </si>
  <si>
    <t>Auxiliaire de vie sociale</t>
  </si>
  <si>
    <r>
      <t>Prêt Locatif à Usage Social qui</t>
    </r>
    <r>
      <rPr>
        <b/>
        <sz val="7"/>
        <color indexed="8"/>
        <rFont val="Calibri"/>
        <family val="2"/>
      </rPr>
      <t xml:space="preserve"> </t>
    </r>
    <r>
      <rPr>
        <sz val="7"/>
        <color indexed="8"/>
        <rFont val="Calibri"/>
        <family val="2"/>
      </rPr>
      <t>permet aux organismes de logement social et aux sociétés d'économie mixte  de financer l'achat de terrain et la construction de logements neufs, l'acquisition-amélioration de logements anciens et l a transformation de locaux divers, avec ou sans acquisition, en logements locatifs.</t>
    </r>
  </si>
  <si>
    <r>
      <t>02.51.36.75.00 /</t>
    </r>
    <r>
      <rPr>
        <u/>
        <sz val="7"/>
        <color indexed="8"/>
        <rFont val="Calibri"/>
        <family val="2"/>
      </rPr>
      <t xml:space="preserve"> ddcs@vendee.gouv.fr</t>
    </r>
  </si>
  <si>
    <t>Aide médico-psychologique</t>
  </si>
  <si>
    <t>BAFD : Brevet d'Aptitude aux Fonctions de Directeur</t>
  </si>
  <si>
    <t xml:space="preserve">BP JEPS : Brevet Professionnel de la Jeunesse, de l'Éducation Populaire et du Sport </t>
  </si>
  <si>
    <t>BEES : Brevet d'État d'Éducateur Sportif</t>
  </si>
  <si>
    <t>DES JEPS : Diplôme d'État Supérieur de la Jeunesse, de l'Éducation Populaire et du Sport</t>
  </si>
  <si>
    <t>BAPAAT : Brevet d'Aptitude Professionnelle d'Assistant Animateur Technicien</t>
  </si>
  <si>
    <t>DE JEPS : Diplôme d'État de la Jeunesse, de l'Éducation Populaire et du Sport</t>
  </si>
  <si>
    <t>BAFD</t>
  </si>
  <si>
    <t>BAFA</t>
  </si>
  <si>
    <t>Jeunes-filles de 15 à 19 ans</t>
  </si>
  <si>
    <t>Jeunes-hommes de 15 à 19 ans</t>
  </si>
  <si>
    <t>Jeunes-filles de 20 à 24 ans</t>
  </si>
  <si>
    <t>Jeunes-hommes de 20 à 24 ans</t>
  </si>
  <si>
    <t>DREAL</t>
  </si>
  <si>
    <t>Direction Régionale des Entreprises, de la Concurrence, de la Consommation, du Travail et de l’Emploi</t>
  </si>
  <si>
    <t>Direction Régionale de l'Environnement, de l'Aménagement et du Logement</t>
  </si>
  <si>
    <t xml:space="preserve">ACTIVITE DES JEUNES DE 15 A 24 ANS </t>
  </si>
  <si>
    <t>Personnes de 18 ans et plus</t>
  </si>
  <si>
    <t xml:space="preserve">   1er décile (D1) </t>
  </si>
  <si>
    <t xml:space="preserve">   9e décile (D9) </t>
  </si>
  <si>
    <t>Source : INSEE, estimation de population au 1er janvier</t>
  </si>
  <si>
    <t>Statut d'occupation des résidences principales</t>
  </si>
  <si>
    <t xml:space="preserve">      Part des résidences secondaires (1)</t>
  </si>
  <si>
    <t>Prix du m² loué</t>
  </si>
  <si>
    <t>Nombre de recours en vue d'un logement</t>
  </si>
  <si>
    <t>Non examinés</t>
  </si>
  <si>
    <t>Examinés</t>
  </si>
  <si>
    <t xml:space="preserve">   Dont favorables</t>
  </si>
  <si>
    <t xml:space="preserve">   Dont rejets</t>
  </si>
  <si>
    <t xml:space="preserve">   Dont sans objet</t>
  </si>
  <si>
    <t xml:space="preserve">   Dont réorientation</t>
  </si>
  <si>
    <t>INSEE</t>
  </si>
  <si>
    <t>Source : INSEE</t>
  </si>
  <si>
    <t xml:space="preserve">   Crèches collectives (parentales inclues)</t>
  </si>
  <si>
    <t xml:space="preserve">   Haltes-garderies</t>
  </si>
  <si>
    <t xml:space="preserve">   Multi-accueil</t>
  </si>
  <si>
    <t xml:space="preserve">   Garde d'enfants à domicile</t>
  </si>
  <si>
    <t>VIE ASSOCIATIVE</t>
  </si>
  <si>
    <t xml:space="preserve">   Bénéficiaires de l'AAH</t>
  </si>
  <si>
    <t>Total sportifs en listes</t>
  </si>
  <si>
    <t>Prêt Locatif Aidé d’Intégration destiné à financer la construction, l’acquisition et l’amélioration de logements loués à des personnes cumulant des ressources faibles et des difficultés sociales et pouvant nécessiter de ce fait d’un accompagnement spécifique.</t>
  </si>
  <si>
    <t>Taux équipement en centre d'hébergement (2) (en ‰)</t>
  </si>
  <si>
    <t xml:space="preserve">   Revenu médian (€)</t>
  </si>
  <si>
    <r>
      <t>BEES 2</t>
    </r>
    <r>
      <rPr>
        <b/>
        <vertAlign val="superscript"/>
        <sz val="7"/>
        <color indexed="8"/>
        <rFont val="Calibri"/>
        <family val="2"/>
      </rPr>
      <t>ème</t>
    </r>
    <r>
      <rPr>
        <b/>
        <sz val="7"/>
        <color indexed="8"/>
        <rFont val="Calibri"/>
        <family val="2"/>
      </rPr>
      <t xml:space="preserve"> degré </t>
    </r>
    <r>
      <rPr>
        <sz val="6"/>
        <color indexed="8"/>
        <rFont val="Calibri"/>
        <family val="2"/>
      </rPr>
      <t>(Equitation, football, karaté)</t>
    </r>
  </si>
  <si>
    <t>Créations d'associations</t>
  </si>
  <si>
    <t>Associations employeurs</t>
  </si>
  <si>
    <t>Effectifs salariés dans les associations</t>
  </si>
  <si>
    <t>Emplois en équivalent temps plein dans les associations</t>
  </si>
  <si>
    <t>Poids de l'économie sociale et solidaire dans l'emploi total</t>
  </si>
  <si>
    <t xml:space="preserve">   Taux couverture CMUc pour 100 habitants</t>
  </si>
  <si>
    <t>Poids des rémunérations brutes des associations dans l'ensemble des rémunérations</t>
  </si>
  <si>
    <t>Nombre de sportifs de haut niveau</t>
  </si>
  <si>
    <t xml:space="preserve">Equipements sportifs de nature </t>
  </si>
  <si>
    <t>Ensemble des équipements sportifs</t>
  </si>
  <si>
    <t xml:space="preserve">   et diverses allocations et prestations</t>
  </si>
  <si>
    <t xml:space="preserve">   CHRS</t>
  </si>
  <si>
    <t xml:space="preserve">   Hébergement d'urgence</t>
  </si>
  <si>
    <t xml:space="preserve">   Centre Provisoire d'Hébergement</t>
  </si>
  <si>
    <t xml:space="preserve">   Centre Accueil Demandeurs d'Asile</t>
  </si>
  <si>
    <t>http://www.loire-atlantique.gouv.fr</t>
  </si>
  <si>
    <t>Cité administrative – Bat C – 15 Bis Rue Dupetit Thouars – 49047 ANGERS Cedex 01</t>
  </si>
  <si>
    <t>http://www.maine-et-loire.gouv.fr</t>
  </si>
  <si>
    <t>http://www.mayenne.gouv.fr</t>
  </si>
  <si>
    <t>Cité Administrative – 60 Rue Mac Donald – BP 93007 – 53063 LAVAL Cedex 9</t>
  </si>
  <si>
    <t>http://www.sarthe.gouv.fr</t>
  </si>
  <si>
    <t>29 Rue Delille – CS 20002 – 85023 LA ROCHE-SUR-YON Cedex</t>
  </si>
  <si>
    <t>http://www.vendee.gouv.fr</t>
  </si>
  <si>
    <t>(1) Allocation pour l'Education des Enfants Handicapés, données CNAF uniquement</t>
  </si>
  <si>
    <t xml:space="preserve">   dont par main-levée ou décès</t>
  </si>
  <si>
    <t>Gestion d'installations sportives</t>
  </si>
  <si>
    <t>Activités de clubs de sports</t>
  </si>
  <si>
    <t>Activités des centres de culture physique</t>
  </si>
  <si>
    <t>Autres activités liées au sport</t>
  </si>
  <si>
    <t>Total secteur sport</t>
  </si>
  <si>
    <t>Construction de bateaux de plaisance</t>
  </si>
  <si>
    <t>Fabrication d'articles de sport</t>
  </si>
  <si>
    <t xml:space="preserve">Total filière sport </t>
  </si>
  <si>
    <t>s : secret statistique</t>
  </si>
  <si>
    <t xml:space="preserve">   Assistantes maternelles agréées</t>
  </si>
  <si>
    <t>(1) Logements occasionnels inclus</t>
  </si>
  <si>
    <t xml:space="preserve">   dont collectif</t>
  </si>
  <si>
    <t xml:space="preserve">   dont individuel</t>
  </si>
  <si>
    <t xml:space="preserve">   Moins de 25 ans</t>
  </si>
  <si>
    <t xml:space="preserve">   25 à 49 ans</t>
  </si>
  <si>
    <t xml:space="preserve">   50 ans ou plus</t>
  </si>
  <si>
    <t xml:space="preserve">   Autres licenciements</t>
  </si>
  <si>
    <t xml:space="preserve">   Autres cas</t>
  </si>
  <si>
    <t xml:space="preserve">   Arrêts de recherche (maternité, retraite...)</t>
  </si>
  <si>
    <t>ENTREES et SORTIES à PÔLE EMPLOI par MOTIF</t>
  </si>
  <si>
    <t xml:space="preserve">      Part des ménages propriétaires</t>
  </si>
  <si>
    <t>Nombre total de logements</t>
  </si>
  <si>
    <t>Champ : DEFM tenus de faire des actes positifs de recherche d'emploi, des catégories A, B ou C</t>
  </si>
  <si>
    <t xml:space="preserve">     Maine et Loire</t>
  </si>
  <si>
    <t>Mayenne</t>
  </si>
  <si>
    <t>Sarthe</t>
  </si>
  <si>
    <t>Vendée</t>
  </si>
  <si>
    <t>Pays de 
la Loire</t>
  </si>
  <si>
    <t>France métropolitaine</t>
  </si>
  <si>
    <t>Total</t>
  </si>
  <si>
    <t>DEMANDEURS D'EMPLOI</t>
  </si>
  <si>
    <t>Maine et Loire</t>
  </si>
  <si>
    <t>Pays de la Loire</t>
  </si>
  <si>
    <t xml:space="preserve">    Maine et Loire</t>
  </si>
  <si>
    <t>France Métropolitaine</t>
  </si>
  <si>
    <t>Natalité/Mortalité/Fécondité</t>
  </si>
  <si>
    <t xml:space="preserve">en  ‰ </t>
  </si>
  <si>
    <t>Demandeurs de catégorie A</t>
  </si>
  <si>
    <t>TOTAL (catégories A,B ou C)</t>
  </si>
  <si>
    <t>Total des DE de longue durée (1)</t>
  </si>
  <si>
    <t>Allocation de Solidarité Spécifique (1)</t>
  </si>
  <si>
    <t>complémentaires</t>
  </si>
  <si>
    <t>Formations</t>
  </si>
  <si>
    <t xml:space="preserve">   Taux pour 1000 personnes de 20 à 64 ans</t>
  </si>
  <si>
    <t xml:space="preserve">   Taux pour 1000 personnes de 60 ans et plus</t>
  </si>
  <si>
    <t>PAUVRETE - CHOMAGE - EXCLUSION</t>
  </si>
  <si>
    <t>Pauvreté et précarité</t>
  </si>
  <si>
    <t>HANDICAP - DEPENDANCE</t>
  </si>
  <si>
    <t>Protection juridique des majeurs vulnérables</t>
  </si>
  <si>
    <t>LOGEMENT - HEBERGEMENT</t>
  </si>
  <si>
    <t>A la naissance pour les hommes</t>
  </si>
  <si>
    <t>A la naissance pour les femmes</t>
  </si>
  <si>
    <t>REPARTITION PAR AGE DE LA POPULATION</t>
  </si>
  <si>
    <t>Moins de 5 ans</t>
  </si>
  <si>
    <t>5-9 ans</t>
  </si>
  <si>
    <t>10-14 ans</t>
  </si>
  <si>
    <t>15-19 ans</t>
  </si>
  <si>
    <t>20-24 ans</t>
  </si>
  <si>
    <t>55-59 ans</t>
  </si>
  <si>
    <t>60-64 ans</t>
  </si>
  <si>
    <t>ENSEMBLE</t>
  </si>
  <si>
    <t>STRUCTURE PAR AGE DE LA POPULATION</t>
  </si>
  <si>
    <t>HOMMES</t>
  </si>
  <si>
    <t>FEMMES</t>
  </si>
  <si>
    <t>PARC LOCATIF SOCIAL</t>
  </si>
  <si>
    <t>LA JEUNESSE EN PAYS DE LA LOIRE</t>
  </si>
  <si>
    <t>Accueil collectif</t>
  </si>
  <si>
    <t>Infirmiers de bloc opératoire</t>
  </si>
  <si>
    <t xml:space="preserve">Etablissements associatifs employeurs </t>
  </si>
  <si>
    <t>Etablissements employeurs par activité économique</t>
  </si>
  <si>
    <t>Champ : établissements associatifs ayant eu au moins un salarié dans l'année (hors intérimaires)</t>
  </si>
  <si>
    <t>Nb de salariés des établissements associatifs</t>
  </si>
  <si>
    <t>d'activité salariée dans les dix ans précédent la rupture de contrat - Données semi-définitives</t>
  </si>
  <si>
    <t>PROTECTION DE L'ENFANCE</t>
  </si>
  <si>
    <t>TOTAL</t>
  </si>
  <si>
    <t>Dû au mouvement naturel</t>
  </si>
  <si>
    <t>Dû au mouvement migratoire</t>
  </si>
  <si>
    <t>En milliers d'euros</t>
  </si>
  <si>
    <t>DEPENSES D'AIDE SOCIALE - COMPETENCE DE L'ETAT</t>
  </si>
  <si>
    <t>IMMIGRATION ET ASILE</t>
  </si>
  <si>
    <t>DEMANDE LOCATIVE SOCIALE</t>
  </si>
  <si>
    <t xml:space="preserve">   Demandes internes</t>
  </si>
  <si>
    <t>Niveaux II et I</t>
  </si>
  <si>
    <r>
      <t xml:space="preserve">STAPS </t>
    </r>
    <r>
      <rPr>
        <sz val="6"/>
        <color indexed="8"/>
        <rFont val="Calibri"/>
        <family val="2"/>
      </rPr>
      <t>Sciences et Techniques des Activités Physiques et Sportives</t>
    </r>
  </si>
  <si>
    <r>
      <t xml:space="preserve">DUT Carrière sociale </t>
    </r>
    <r>
      <rPr>
        <sz val="6"/>
        <color indexed="8"/>
        <rFont val="Calibri"/>
        <family val="2"/>
      </rPr>
      <t>option Animation sociale et socio-culturelle</t>
    </r>
  </si>
  <si>
    <t xml:space="preserve">      Part de la demande interne</t>
  </si>
  <si>
    <t xml:space="preserve">   Demandes externes </t>
  </si>
  <si>
    <t>RECOURS AU DROIT AU LOGEMENT OPPOSABLE (DALO)</t>
  </si>
  <si>
    <t>EQUIPEMENTS D'HEBERGEMENT SOCIAL</t>
  </si>
  <si>
    <t xml:space="preserve">   Demandes externes (1)</t>
  </si>
  <si>
    <t xml:space="preserve">   Demandes internes (2)</t>
  </si>
  <si>
    <t xml:space="preserve">   Dont logements vacants</t>
  </si>
  <si>
    <t>Nombre d'allocataires du RSA (1)</t>
  </si>
  <si>
    <t>CADA Accueil Demandeurs d'Asile</t>
  </si>
  <si>
    <t>Centres d'accueil</t>
  </si>
  <si>
    <t>ACCUEIL DES ENFANTS D'AGE PRESCOLAIRE</t>
  </si>
  <si>
    <t>CépiDc</t>
  </si>
  <si>
    <t>Centre d'épidémiologie sur les causes médicales de décès, laboratoire de l'INSERM</t>
  </si>
  <si>
    <t>INSERM</t>
  </si>
  <si>
    <t>Autres secteurs d'activité</t>
  </si>
  <si>
    <t xml:space="preserve">   dont arts, spectacles</t>
  </si>
  <si>
    <r>
      <t>(4)</t>
    </r>
    <r>
      <rPr>
        <i/>
        <sz val="7"/>
        <color indexed="8"/>
        <rFont val="Calibri"/>
        <family val="2"/>
      </rPr>
      <t xml:space="preserve"> Nombre de logements sociaux pour 10 000 habitants</t>
    </r>
  </si>
  <si>
    <t>Taux d'équipement (4)</t>
  </si>
  <si>
    <t>dont urgence</t>
  </si>
  <si>
    <t>Entrées en contrat d'apprentissage (2)</t>
  </si>
  <si>
    <t>Jeunes entrés en CUI-CAE (3)</t>
  </si>
  <si>
    <t>Jeunes entrés en CUI-CIE (4)</t>
  </si>
  <si>
    <t>Institut National de la Statistique et des Etudes Economiques</t>
  </si>
  <si>
    <t>Fichier d'Identification National des Etablissements Sanitaires et Sociaux</t>
  </si>
  <si>
    <t>DGCS</t>
  </si>
  <si>
    <t>CAF</t>
  </si>
  <si>
    <t>Caisse d'Allocations Familiales</t>
  </si>
  <si>
    <t>DJEPVA</t>
  </si>
  <si>
    <t>Direction de la Jeunesse, de l'Education Populaire et de la Vie Associative</t>
  </si>
  <si>
    <t>CNAF</t>
  </si>
  <si>
    <t>Caisse National des Allocations Familiales</t>
  </si>
  <si>
    <t>CREHA Ouest</t>
  </si>
  <si>
    <t>Centre Régional d'Etudes pour l'Habitat de l'Ouest</t>
  </si>
  <si>
    <t>OFDT</t>
  </si>
  <si>
    <t>Observatoire Français des Drogues et Toxicomanies</t>
  </si>
  <si>
    <t>MEOS</t>
  </si>
  <si>
    <t>RNA</t>
  </si>
  <si>
    <t>Répertoire National des Associations</t>
  </si>
  <si>
    <t>Clap</t>
  </si>
  <si>
    <t>téléphone : 02 40 12 87 08 - Télécopieur : 02 40 12 87 00</t>
  </si>
  <si>
    <r>
      <t>(3)</t>
    </r>
    <r>
      <rPr>
        <i/>
        <sz val="7"/>
        <color indexed="8"/>
        <rFont val="Calibri"/>
        <family val="2"/>
      </rPr>
      <t xml:space="preserve"> date d'entrée dans les lieux - date de dépôt de la demande, en nombre de mois</t>
    </r>
  </si>
  <si>
    <t>Connaissance locale de l'appareil productif (données INSEE)</t>
  </si>
  <si>
    <t>Autres services (2)</t>
  </si>
  <si>
    <t>(2) hors administration publique, enseignement, santé humaine, action sociale, commerce, transport, hébergement, restauration</t>
  </si>
  <si>
    <t>Autres services (1)</t>
  </si>
  <si>
    <t>(1) hors administration publique, enseignement, santé humaine, action sociale, commerce, transport, hébergement, restauration</t>
  </si>
  <si>
    <t xml:space="preserve">(2) Fonds de coopération de la jeunesse et de l’éducation populaire </t>
  </si>
  <si>
    <t>Accueil collectif de mineurs avec hébergement</t>
  </si>
  <si>
    <t>(2) Pour 1000 femmes de 15 à 49 ans</t>
  </si>
  <si>
    <t>(3) Nombre d'enfants qu'aurait une femme tout au long de sa vie, si les taux de fécondité demeuraient inchangés</t>
  </si>
  <si>
    <t>(4) Nombre de personnes de 65 ans et plus pour 100 personnes de moins de 20 ans</t>
  </si>
  <si>
    <t>ENTREES au cours de l'année</t>
  </si>
  <si>
    <t>SORTIES au cours de l'année</t>
  </si>
  <si>
    <t xml:space="preserve">   Part parmi les 20-24 ans (%)</t>
  </si>
  <si>
    <t>(3) pour 1 000 jeunes-filles de 15 à 17 ans</t>
  </si>
  <si>
    <t>Centres hébergement hors CHRS</t>
  </si>
  <si>
    <t>DIPLÔMES PROFESSIONNELS JEUNESSE ET SPORT</t>
  </si>
  <si>
    <t>DIPLÔMES PROFESSIONNELS EDUCATION NATIONALE</t>
  </si>
  <si>
    <t xml:space="preserve">   Jardins d'enfants</t>
  </si>
  <si>
    <t xml:space="preserve">   Jardins d'éveil</t>
  </si>
  <si>
    <t>Accueil familial</t>
  </si>
  <si>
    <t xml:space="preserve">   Places</t>
  </si>
  <si>
    <t xml:space="preserve">   Enfants inscrits</t>
  </si>
  <si>
    <t>Pays de naissance des immigrés</t>
  </si>
  <si>
    <t>Part des femmes dans la population immigrée</t>
  </si>
  <si>
    <t>Nombre de personnes immigrées (1)</t>
  </si>
  <si>
    <t>IMMIGRATION ET ORIGINES</t>
  </si>
  <si>
    <t xml:space="preserve">   Portugal</t>
  </si>
  <si>
    <t xml:space="preserve">   Italie</t>
  </si>
  <si>
    <t xml:space="preserve">   Espagne</t>
  </si>
  <si>
    <t xml:space="preserve">   Autres pays de l'UE (à 27)</t>
  </si>
  <si>
    <t xml:space="preserve">   Autres pays d'Europe</t>
  </si>
  <si>
    <t xml:space="preserve">   Algérie</t>
  </si>
  <si>
    <t xml:space="preserve">   Maroc</t>
  </si>
  <si>
    <t xml:space="preserve">   Tunisie</t>
  </si>
  <si>
    <t xml:space="preserve">   Autres pays d'Afrique</t>
  </si>
  <si>
    <t xml:space="preserve">   Turquie</t>
  </si>
  <si>
    <t xml:space="preserve">   Autres pays</t>
  </si>
  <si>
    <t>Immigration et origines</t>
  </si>
  <si>
    <t>Logement accompagné</t>
  </si>
  <si>
    <t>Foyers de jeunes travailleurs (3)</t>
  </si>
  <si>
    <t>Foyers de travailleurs migrants (3)</t>
  </si>
  <si>
    <t>Nombre de clubs affiliés (1)</t>
  </si>
  <si>
    <t xml:space="preserve">   Bénéficiaires PCH, ACTP ‰ ens. population</t>
  </si>
  <si>
    <t>dont :   Sites activ. aquatiques et nautiques</t>
  </si>
  <si>
    <t xml:space="preserve">             Boucles de randonnées</t>
  </si>
  <si>
    <t>dont :   Terrains de grands jeux (football, rugby…)</t>
  </si>
  <si>
    <t xml:space="preserve">                   dont couverts</t>
  </si>
  <si>
    <t xml:space="preserve">                  dont bassins couverts de plus de 25m</t>
  </si>
  <si>
    <t xml:space="preserve"> Solidarité aux Personnes Agées (ASPA)</t>
  </si>
  <si>
    <t>Titres par équivalence</t>
  </si>
  <si>
    <t>Titres par VAE seule</t>
  </si>
  <si>
    <t>Titres par diplôme européen</t>
  </si>
  <si>
    <t>POUR EN SAVOIR PLUS</t>
  </si>
  <si>
    <t>Des outils en ligne sont à votre disposition</t>
  </si>
  <si>
    <r>
      <rPr>
        <b/>
        <sz val="10"/>
        <color indexed="8"/>
        <rFont val="Calibri"/>
        <family val="2"/>
      </rPr>
      <t xml:space="preserve">FINESS - </t>
    </r>
    <r>
      <rPr>
        <i/>
        <sz val="10"/>
        <color indexed="8"/>
        <rFont val="Calibri"/>
        <family val="2"/>
      </rPr>
      <t>Fichier National des Etablissements Sanitaires et Sociaux</t>
    </r>
  </si>
  <si>
    <t>Pour rechercher les coordonnées d'établissements sanitaires ou sociaux</t>
  </si>
  <si>
    <t>http://finess.sante.gouv.fr</t>
  </si>
  <si>
    <r>
      <rPr>
        <b/>
        <sz val="10"/>
        <color indexed="8"/>
        <rFont val="Calibri"/>
        <family val="2"/>
      </rPr>
      <t>RES</t>
    </r>
    <r>
      <rPr>
        <i/>
        <sz val="10"/>
        <color indexed="8"/>
        <rFont val="Calibri"/>
        <family val="2"/>
      </rPr>
      <t xml:space="preserve"> - Recensement des équipements sportifs</t>
    </r>
  </si>
  <si>
    <t>http://www.res.sports.gouv.fr</t>
  </si>
  <si>
    <t>Pour rechercher des équipements sportifs à partir de critères comme</t>
  </si>
  <si>
    <t xml:space="preserve"> la localisation géographique, le type d'équipement…</t>
  </si>
  <si>
    <t>Taux de population couverte (en ‰)</t>
  </si>
  <si>
    <r>
      <t>(2)</t>
    </r>
    <r>
      <rPr>
        <i/>
        <sz val="7"/>
        <color indexed="8"/>
        <rFont val="Calibri"/>
        <family val="2"/>
      </rPr>
      <t xml:space="preserve"> Nombre de places en hébergement (CHRS et hors CHRS) pour 1000 personnes de 20 à 59 ans</t>
    </r>
  </si>
  <si>
    <t xml:space="preserve">   dont accidents de circulation</t>
  </si>
  <si>
    <t xml:space="preserve">   dont suicides</t>
  </si>
  <si>
    <t>(2) Ensemble des apprentis sous tutelle de l'Éducation nationale ou de l'Agriculture</t>
  </si>
  <si>
    <t xml:space="preserve">% élèves ayant 2 ans ou + retard </t>
  </si>
  <si>
    <t>Champ : Emploi salarié en effectif qui comprend les salariés de tous les établissements du secteur privé industriel et commercial employant au moins une personne sous contrat de travail (champ de l'Assurance chômage)</t>
  </si>
  <si>
    <t>DIPLOMES DELIVRES dans le CHAMP des FORMATIONS SOCIALES</t>
  </si>
  <si>
    <t>Titres délivrés dans le champ des formations sanitaires</t>
  </si>
  <si>
    <t>TITRES DELIVRES dans le CHAMP des FORMATIONS SANITAIRES</t>
  </si>
  <si>
    <t>en années</t>
  </si>
  <si>
    <t>en %</t>
  </si>
  <si>
    <t>Taux de chômage (1)</t>
  </si>
  <si>
    <t>Cnamts</t>
  </si>
  <si>
    <t>FINESS</t>
  </si>
  <si>
    <t>19 Boulevard Paixhans – CS 51912 – 72019 LE MANS Cedex 2</t>
  </si>
  <si>
    <r>
      <t xml:space="preserve">02.72.16.43.00 / </t>
    </r>
    <r>
      <rPr>
        <u/>
        <sz val="7"/>
        <color indexed="8"/>
        <rFont val="Calibri"/>
        <family val="2"/>
      </rPr>
      <t>ddcs@sarthe.gouv.fr</t>
    </r>
  </si>
  <si>
    <t xml:space="preserve">   Dont résidences secondaires (1)</t>
  </si>
  <si>
    <t xml:space="preserve">   dont urgence</t>
  </si>
  <si>
    <t>Nombre de recours en vue d'un hébergement</t>
  </si>
  <si>
    <t>Missions locales et PAIO</t>
  </si>
  <si>
    <t>Nombre de bénéficiaires du FAJ</t>
  </si>
  <si>
    <t>ACCUEILS COLLECTIFS DE MINEURS SANS HEBERGEMENT</t>
  </si>
  <si>
    <t>Nombre de placements directs par un juge</t>
  </si>
  <si>
    <t>Nombre d'actions éducatives à domicile (AED)</t>
  </si>
  <si>
    <t>Nombre d'actions éducatives en milieu ouvert (AEMO)</t>
  </si>
  <si>
    <t>Nombre d'enfants confiés à l'ASE</t>
  </si>
  <si>
    <t>Sages-femmes</t>
  </si>
  <si>
    <t>DEMM : Diplôme d'Etat des Métiers de la Montagne</t>
  </si>
  <si>
    <t>Taux d'équipement en lits et places (1)</t>
  </si>
  <si>
    <t>(1) Pour 1000 jeunes de moins de 20 ans</t>
  </si>
  <si>
    <t xml:space="preserve">    Part des licences féminines (en %) (3)</t>
  </si>
  <si>
    <r>
      <rPr>
        <b/>
        <i/>
        <sz val="7"/>
        <color indexed="8"/>
        <rFont val="Calibri"/>
        <family val="2"/>
      </rPr>
      <t>(3)</t>
    </r>
    <r>
      <rPr>
        <i/>
        <sz val="7"/>
        <color indexed="8"/>
        <rFont val="Calibri"/>
        <family val="2"/>
      </rPr>
      <t xml:space="preserve"> parmi l'ensemble des licences des fédérations multisports</t>
    </r>
  </si>
  <si>
    <r>
      <t xml:space="preserve">DEMM </t>
    </r>
    <r>
      <rPr>
        <sz val="6"/>
        <color indexed="8"/>
        <rFont val="Calibri"/>
        <family val="2"/>
      </rPr>
      <t>Moniteur national de ski alpin</t>
    </r>
  </si>
  <si>
    <t>Téléphériques et remontées mécaniques</t>
  </si>
  <si>
    <t>A 65 ans pour les hommes</t>
  </si>
  <si>
    <t>A 65 ans pour les femmes</t>
  </si>
  <si>
    <t>IMMIGRES selon le SEXE, l'AGE, le LIEU DE NAISSANCE et le DIPLÔME</t>
  </si>
  <si>
    <t>HOMMES de 15 ans ou plus</t>
  </si>
  <si>
    <t>Origine</t>
  </si>
  <si>
    <t>Etudes supérieures</t>
  </si>
  <si>
    <t>Total
Pays de la Loire</t>
  </si>
  <si>
    <t>15-24 ans</t>
  </si>
  <si>
    <t>UE</t>
  </si>
  <si>
    <t>hors UE</t>
  </si>
  <si>
    <t>Plus de 54 ans</t>
  </si>
  <si>
    <t>FEMMES de 15 ans ou plus</t>
  </si>
  <si>
    <t>COMPARAISON des POPULATIONS IMMIGREES et NON IMMIGREES</t>
  </si>
  <si>
    <t>ACTIFS IMMIGRES et NON IMMIGRES selon le SEXE et l'AGE</t>
  </si>
  <si>
    <t>Population active occupée</t>
  </si>
  <si>
    <t>Chômeurs</t>
  </si>
  <si>
    <t>25-39 ans</t>
  </si>
  <si>
    <t>40-64 ans</t>
  </si>
  <si>
    <t>65 ans et plus</t>
  </si>
  <si>
    <t>Hors UE</t>
  </si>
  <si>
    <t>Hommes</t>
  </si>
  <si>
    <t>Femmes</t>
  </si>
  <si>
    <t>Immigrés</t>
  </si>
  <si>
    <t>Non immigrés</t>
  </si>
  <si>
    <t>IMMIGRES PRIMO-ARRIVANTS</t>
  </si>
  <si>
    <t>Définition : immigrés arrivés en France depuis moins de 5 ans</t>
  </si>
  <si>
    <t>(1) Taux de chômage au sens du recensement de la population</t>
  </si>
  <si>
    <t>POLITIQUES PUBLIQUES DE COHESION SOCIALE POUR LA JEUNESSE</t>
  </si>
  <si>
    <t>Dossiers de surendettement</t>
  </si>
  <si>
    <t xml:space="preserve">   Part des dossiers jugés recevables</t>
  </si>
  <si>
    <t xml:space="preserve">   Propriétaires</t>
  </si>
  <si>
    <t xml:space="preserve">   Locataires</t>
  </si>
  <si>
    <t xml:space="preserve">      Dont d'un logement HLM loué vide</t>
  </si>
  <si>
    <t xml:space="preserve">   Logés gratuitement</t>
  </si>
  <si>
    <t xml:space="preserve">   Expulsions fermes</t>
  </si>
  <si>
    <t xml:space="preserve">   Expulsions conditionnelles</t>
  </si>
  <si>
    <t>Politiques publiques de cohésion sociale pour la jeunesse</t>
  </si>
  <si>
    <t>Accueils collectifs de mineurs sans hébergement</t>
  </si>
  <si>
    <t>Immigrés selon le sexe, l'âge, le lieu de naissance et le diplôme</t>
  </si>
  <si>
    <t>Comparaison des populations immigrées et non immigrées</t>
  </si>
  <si>
    <t>Actifs immigrés et non immigrés selon le sexe et l'âge</t>
  </si>
  <si>
    <t>Immigrés primo-arrivants</t>
  </si>
  <si>
    <t>Activité des jeunes de 15 à 24 ans</t>
  </si>
  <si>
    <t xml:space="preserve">   Tabac quotidien (1)</t>
  </si>
  <si>
    <t xml:space="preserve">   Alcool régulier (2)</t>
  </si>
  <si>
    <t xml:space="preserve">   Cannabis régulier (2)</t>
  </si>
  <si>
    <t>Aides soignants</t>
  </si>
  <si>
    <t>Auxiliaires de puériculture</t>
  </si>
  <si>
    <t>Ambulanciers</t>
  </si>
  <si>
    <t xml:space="preserve">   dont enseignement</t>
  </si>
  <si>
    <t xml:space="preserve">   dont santé </t>
  </si>
  <si>
    <t xml:space="preserve">   dont action sociale</t>
  </si>
  <si>
    <t xml:space="preserve">   dont activités sportives et de loisirs</t>
  </si>
  <si>
    <t>santé humaine et action sociale</t>
  </si>
  <si>
    <t>Ce panorama statistique est consultable sur le site internet de la DRDJSCS des Pays de la Loire</t>
  </si>
  <si>
    <t>www.pays-de-la-loire.drdjscs.gouv.fr</t>
  </si>
  <si>
    <t>Sources : DRDJSCS, DDCS(PP)</t>
  </si>
  <si>
    <t>Sources : DRDJSCS, DGCS</t>
  </si>
  <si>
    <t>Sources : Pôle Emploi, fichier national des ASSEDICS, DREES, CNAMTS, CCMSA, RSI</t>
  </si>
  <si>
    <t xml:space="preserve">   Bénéficiaires de la CMU complémentaire</t>
  </si>
  <si>
    <t>Jeunes entrés en contrat de professionnalisation</t>
  </si>
  <si>
    <t>Source : Drees, Conseils Départementaux, IRCEM</t>
  </si>
  <si>
    <t>Nb de licences sportives délivrées (2)</t>
  </si>
  <si>
    <t xml:space="preserve">    dont fédération du sport adapté</t>
  </si>
  <si>
    <t xml:space="preserve">    dont fédération handisport</t>
  </si>
  <si>
    <t>Source : Base de données Séquoia de l'ACOSS et des URSSAF</t>
  </si>
  <si>
    <t>Source : RNA, DRDJSCS</t>
  </si>
  <si>
    <t>Source : Insee - Clap (associations employeuses)</t>
  </si>
  <si>
    <t xml:space="preserve">    dont activités sportives et de loisirs</t>
  </si>
  <si>
    <t xml:space="preserve">    dont arts, spectacles</t>
  </si>
  <si>
    <t>CGET</t>
  </si>
  <si>
    <t>CNAV</t>
  </si>
  <si>
    <t>CCMSA</t>
  </si>
  <si>
    <t>DGFIP</t>
  </si>
  <si>
    <t>ACOSS</t>
  </si>
  <si>
    <t>RSI</t>
  </si>
  <si>
    <t>Sources : DREAL, Créha Ouest</t>
  </si>
  <si>
    <t>Agence centrale des organismes de sécurité sociale</t>
  </si>
  <si>
    <t>Caisse centrale de la mutualité sociale agricole</t>
  </si>
  <si>
    <t>Commissariat général à l'égalité des territoires</t>
  </si>
  <si>
    <t>Caisse national d'assurance vieillesse</t>
  </si>
  <si>
    <t>Direction générale des finances publiques</t>
  </si>
  <si>
    <t>Régime social des indépendants</t>
  </si>
  <si>
    <t>Vous pouvez également consulter la publication nationale du Panorama Statistique détaillant</t>
  </si>
  <si>
    <t>chaque région sur le site de la Direction de la Recherche, des Etudes, de l'Evaluation</t>
  </si>
  <si>
    <t xml:space="preserve"> et des Statistiques (DREES)</t>
  </si>
  <si>
    <r>
      <t>DRDJSCS des Pays de la Loire et de la Loire-Atlantique</t>
    </r>
    <r>
      <rPr>
        <sz val="10"/>
        <rFont val="Calibri"/>
        <family val="2"/>
      </rPr>
      <t xml:space="preserve"> :</t>
    </r>
  </si>
  <si>
    <t xml:space="preserve">   des ménages dont le référent fiscal a moins de 30 ans</t>
  </si>
  <si>
    <t xml:space="preserve">   des ménages dont le référent fiscal a 75 ans ou plus</t>
  </si>
  <si>
    <t xml:space="preserve">   Foyers bénéficiaires de l'AEEH (1)</t>
  </si>
  <si>
    <t>Décisions d'expulsions locatives</t>
  </si>
  <si>
    <t xml:space="preserve">   Décisions d'expulsions locatives (1)</t>
  </si>
  <si>
    <t>(1) Pour 1 000 ménages</t>
  </si>
  <si>
    <t>Dettes relatives  à des impayés d'énergie dans les dossiers de surendettement</t>
  </si>
  <si>
    <t xml:space="preserve">   Part des dossiers avec impayés d'énergie</t>
  </si>
  <si>
    <t xml:space="preserve">   Part des dettes liées à des impayés d'énergie</t>
  </si>
  <si>
    <t>Surendettement et expulsions</t>
  </si>
  <si>
    <t>PARC DES LOGEMENTS et STATUTS D'OCCUPATION</t>
  </si>
  <si>
    <t>Parc des logements et statuts d’occupation</t>
  </si>
  <si>
    <r>
      <t>1 unité de consommation (UC) pour le 1</t>
    </r>
    <r>
      <rPr>
        <i/>
        <vertAlign val="superscript"/>
        <sz val="7"/>
        <rFont val="Calibri"/>
        <family val="2"/>
      </rPr>
      <t>er</t>
    </r>
    <r>
      <rPr>
        <i/>
        <sz val="7"/>
        <rFont val="Calibri"/>
        <family val="2"/>
      </rPr>
      <t xml:space="preserve"> adulte, 0,5 pour les autres personnes de 14 ans ou plus, et 0,3 UC par enfant de moins de 14 ans</t>
    </r>
  </si>
  <si>
    <t xml:space="preserve">   Part des revenus d'activité ou de chômage</t>
  </si>
  <si>
    <t xml:space="preserve">   Part de l'ensemble des prestations sociales</t>
  </si>
  <si>
    <t xml:space="preserve">   Part des impôts</t>
  </si>
  <si>
    <t>Composition du revenu disponible de l'ensemble de la population par UC (en %)</t>
  </si>
  <si>
    <t>Composition du revenu disponible  des 10 % les plus pauvres par UC (en %)</t>
  </si>
  <si>
    <t>SURENDETTEMENT ET EXPULSIONS</t>
  </si>
  <si>
    <t>Séjours de vacances (séjours non spécifiques d'au moins cinq jours)</t>
  </si>
  <si>
    <t>Ensemble des séjours</t>
  </si>
  <si>
    <t>(1) Les séjours comptabilisés sont ceux organisés hors du temps scolaire. Par ailleurs, les séjours dans une famille et les séjours organisés dans le cadre des accueils de scoutisme ne font pas partie du champ</t>
  </si>
  <si>
    <t>ACCUEILS COLLECTIFS DE MINEURS AVEC HEBERGEMENT (1)</t>
  </si>
  <si>
    <t xml:space="preserve">   Taux pour 100 personnes de 75 ans et plus</t>
  </si>
  <si>
    <t>Source : DRDJSCS (Finess), DREES</t>
  </si>
  <si>
    <t>Le directeur régional et départemental de la jeunesse, des sports et de la cohésion sociale</t>
  </si>
  <si>
    <t>des Pays de la Loire et de la Loire-Atlantique a le plaisir de vous adresser le</t>
  </si>
  <si>
    <t>DRDJSCS - Direction Départementale Déléguée de Loire Atlantique</t>
  </si>
  <si>
    <t xml:space="preserve">   Dossiers avec impayés d'énergie</t>
  </si>
  <si>
    <t xml:space="preserve">   Hébergement personnes âgées et handicapées</t>
  </si>
  <si>
    <t>France Métropolitaine + DOM</t>
  </si>
  <si>
    <t>nd : non disponible</t>
  </si>
  <si>
    <t>Par
VAE</t>
  </si>
  <si>
    <t>Par
Formation</t>
  </si>
  <si>
    <t>France métro.</t>
  </si>
  <si>
    <t>REVENUS ET INEGALITES DE REVENUS</t>
  </si>
  <si>
    <t xml:space="preserve">Revenu disponible par UC (1) </t>
  </si>
  <si>
    <t xml:space="preserve">(1) Somme de tous les revenus du ménage : revenus d'activité, du patrimoine, les transferts en provenance d'autres ménages et les prestations sociales, nets des impôts directs. 
</t>
  </si>
  <si>
    <t xml:space="preserve">   Disparité des revenus (2)</t>
  </si>
  <si>
    <t>(2) Rapport interdécile (D9/D1) entre le revenu minimal des 10 % de ménages les plus riches et le revenu maximal des 10 % les plus pauvres</t>
  </si>
  <si>
    <t xml:space="preserve">   Part des autres revenus (3)</t>
  </si>
  <si>
    <t>(3) Part des pensions, retraites, rentes et revenus du patrimoine</t>
  </si>
  <si>
    <t>Intensité de la pauvreté monétaire (2)</t>
  </si>
  <si>
    <t>Demandeurs (A, B, C) de 1 à 2 ans</t>
  </si>
  <si>
    <t>Demandeurs (A, B, C) de 3 ans et plus</t>
  </si>
  <si>
    <t>Année 2016</t>
  </si>
  <si>
    <t>SCOLARISATION DES ELEVES EN SITUATION DE HANDICAP</t>
  </si>
  <si>
    <t>Scolarisation des élèves en situation de handicap</t>
  </si>
  <si>
    <t xml:space="preserve">   En milieu ordinaire</t>
  </si>
  <si>
    <t xml:space="preserve">      dont 1er Degré</t>
  </si>
  <si>
    <t xml:space="preserve">      dont 2nd Degré</t>
  </si>
  <si>
    <t xml:space="preserve">   En établissements spécialisés</t>
  </si>
  <si>
    <t>Dispositifs d'accompagnement assuré par un auxiliaire de vie scolaire</t>
  </si>
  <si>
    <t xml:space="preserve">   Individuel (temps plein ou non)</t>
  </si>
  <si>
    <t xml:space="preserve">   Collectif</t>
  </si>
  <si>
    <t>Sources : INSEE - DGFIP - CNAF - CNAV - CCMSA,  Fichier localisé social et fiscal (FiLoSoFi)</t>
  </si>
  <si>
    <t xml:space="preserve">(1) Demandeurs d'emploi (A, B, C) depuis plus d'un an </t>
  </si>
  <si>
    <t>Sources : Pôle Emploi, DARES (Statistiques du marché du travail, données brutes), DIRECCTE (traitement ESE)</t>
  </si>
  <si>
    <t xml:space="preserve">      dont Aide à domicile</t>
  </si>
  <si>
    <t xml:space="preserve">   Dépenses nettes d'aide sociale par habitant</t>
  </si>
  <si>
    <t xml:space="preserve">   dont aide sociale aux personnes âgées</t>
  </si>
  <si>
    <t xml:space="preserve">   dont Allocation Personnalisée d'Autonomie</t>
  </si>
  <si>
    <t xml:space="preserve">   dont aide sociale aux personnes handicapées</t>
  </si>
  <si>
    <t xml:space="preserve">   dont aide sociale aux familles et à l'enfance</t>
  </si>
  <si>
    <t xml:space="preserve">   dont autres dépenses brutes de l'aide sociale</t>
  </si>
  <si>
    <t>(2) Hors aide sociale au titre de l'insertion</t>
  </si>
  <si>
    <t>(1) Données estimées pour certains départements</t>
  </si>
  <si>
    <t>(4) Allocation Personnalisée d'Autonomie</t>
  </si>
  <si>
    <t>Sources : DRDJSCS, DDCS(PP), DGCS (AHI), Finess</t>
  </si>
  <si>
    <t>Source : Pôle Emploi, STMT, données brutes</t>
  </si>
  <si>
    <t>Les données sont arrondies à la dizaine. Pour cette raison, la somme des valeurs d'une ligne (ou d'une colonne) peut différer du total affiché.</t>
  </si>
  <si>
    <t>Volontariat</t>
  </si>
  <si>
    <t>CAP - BEP</t>
  </si>
  <si>
    <t>BAC</t>
  </si>
  <si>
    <t>Préparateurs en pharmacie hospitalière</t>
  </si>
  <si>
    <t>Montant moyen de l'aide individuelle attribuée</t>
  </si>
  <si>
    <t>Taux d'équipement en accueil collectif (1)</t>
  </si>
  <si>
    <t>(1) Pour 1 000 enfants nés au cours des trois dernières années</t>
  </si>
  <si>
    <t>Nb de structures pour 10 000 enfants de 3  à 17 ans</t>
  </si>
  <si>
    <t>Nombre de lieux d'accueils</t>
  </si>
  <si>
    <t>Nombre moyen de places par structure</t>
  </si>
  <si>
    <t>Places en périscolaire</t>
  </si>
  <si>
    <t>Places en juillet</t>
  </si>
  <si>
    <t>Places à la Toussaint</t>
  </si>
  <si>
    <t>(1) Ayant au moins une période d'activité au cours de l'année</t>
  </si>
  <si>
    <t>(2) Les accueils de loisirs s'adressent très majoritairement à des mineurs âgés de moins de 12 ans</t>
  </si>
  <si>
    <t xml:space="preserve">(3) Les accueils de jeunes, beaucoup moins nombreux, s'adressent exclusivement à des mineurs âgés de 14 ans ou plus
</t>
  </si>
  <si>
    <t>Nombre de lieux d'accueils  (1)</t>
  </si>
  <si>
    <r>
      <t xml:space="preserve">              </t>
    </r>
    <r>
      <rPr>
        <sz val="6"/>
        <color indexed="8"/>
        <rFont val="Calibri"/>
        <family val="2"/>
      </rPr>
      <t>pour tous, animation culturelle, animation sociale, loisirs tous publics, sport automobile, ...)</t>
    </r>
  </si>
  <si>
    <r>
      <t xml:space="preserve">DEJEPS </t>
    </r>
    <r>
      <rPr>
        <sz val="6"/>
        <color indexed="8"/>
        <rFont val="Calibri"/>
        <family val="2"/>
      </rPr>
      <t>(Badminton, handball, karaté, judo, tennis, animation socio-éducative ou culturelle, ...)</t>
    </r>
  </si>
  <si>
    <r>
      <t xml:space="preserve">DESJEPS </t>
    </r>
    <r>
      <rPr>
        <sz val="6"/>
        <color indexed="8"/>
        <rFont val="Calibri"/>
        <family val="2"/>
      </rPr>
      <t>(Animation socio-éducative ou culturelle , ...)</t>
    </r>
  </si>
  <si>
    <t>MTES</t>
  </si>
  <si>
    <t>INJEP</t>
  </si>
  <si>
    <t>Institut National de la Jeunesse et de l'Education Populaire</t>
  </si>
  <si>
    <t>Source : INJEP - MEOS</t>
  </si>
  <si>
    <t>Sources : DRDJSCS, Ministère des Sports, recensement des équipements sportifs</t>
  </si>
  <si>
    <t>Sources : DRDJSCS, DDCS, MESRI</t>
  </si>
  <si>
    <t>MESRI</t>
  </si>
  <si>
    <t>Ministère de  l'Enseignement supérieur, de la Recherche et de l'Innovation</t>
  </si>
  <si>
    <t>Ministère de la Transition Ecologique et Solidaire</t>
  </si>
  <si>
    <t>SDES</t>
  </si>
  <si>
    <t>Service de la Donnée et des Etudes Statistiques du ministère de la Transition Ecologique et Solidaire</t>
  </si>
  <si>
    <t>Direction de la Recherche, des Etudes, de l’Evaluation et des Statistiques du ministère des Solidarités et de la Santé</t>
  </si>
  <si>
    <t>Direction de l'Animation de la Recherche, des Etudes et des Statistiques du ministère du Travail</t>
  </si>
  <si>
    <r>
      <t xml:space="preserve">02.40.12.80.00 / </t>
    </r>
    <r>
      <rPr>
        <u/>
        <sz val="7"/>
        <color indexed="8"/>
        <rFont val="Calibri"/>
        <family val="2"/>
      </rPr>
      <t>ddcs@loire-atlantique.gouv.fr</t>
    </r>
  </si>
  <si>
    <t>POLITIQUES PUBLIQUES TERRITORIALES</t>
  </si>
  <si>
    <t>Population en quartier prioritaire en 2013</t>
  </si>
  <si>
    <t>Nombre de quartiers prioritaires</t>
  </si>
  <si>
    <t xml:space="preserve">   dont accueils de jeunes (3)</t>
  </si>
  <si>
    <t xml:space="preserve">   dont accueils de loisirs (2)</t>
  </si>
  <si>
    <t>Lieux d'accueils ouverts en juillet</t>
  </si>
  <si>
    <t>Lieux d'accueils ouverts à la Toussaint</t>
  </si>
  <si>
    <t>Répartition des structures en Pays de la Loire</t>
  </si>
  <si>
    <t>Lieux d'accueils ouverts en périscolaire (4)</t>
  </si>
  <si>
    <t>(4) Rupture de série due à l'inclusion du mercredi dans le périscolaire</t>
  </si>
  <si>
    <t>Nombre de séjours</t>
  </si>
  <si>
    <t>Effectif moyen par séjour</t>
  </si>
  <si>
    <t>Séjours courts (séjours non spécifiques de trois nuits maximum)</t>
  </si>
  <si>
    <t>Séjours spécifiques (sportifs, linguistiques, artistiques ou culturels, rencontres européennes de jeunes, chantiers de bénévoles)</t>
  </si>
  <si>
    <t>Séjours "activité accessoire" aux accueils de loisirs ou aux accueils de jeunes (mini-séjours de quatre nuits maximum)</t>
  </si>
  <si>
    <t>Part des séjours de 5 jours</t>
  </si>
  <si>
    <t>Répartition des séjours en Pays de la Loire</t>
  </si>
  <si>
    <t>(2) un mineur est comptabilisé autant de fois que de séjours auxquels il participe</t>
  </si>
  <si>
    <t>Nombre de mineurs accueillis (2)</t>
  </si>
  <si>
    <t>Politiques publiques territoriales</t>
  </si>
  <si>
    <t>TERRITOIRES</t>
  </si>
  <si>
    <t>AIDE SOCIALE (1) - COMPETENCE DU CONSEIL DEPARTEMENTAL</t>
  </si>
  <si>
    <t>Aide sociale - Compétence du Conseil Départemental</t>
  </si>
  <si>
    <t xml:space="preserve">      dont enfants confiés à l'ASE</t>
  </si>
  <si>
    <t xml:space="preserve">      dont placements directs</t>
  </si>
  <si>
    <t>D'aucune scolarité  jusqu'au DNB(1)</t>
  </si>
  <si>
    <t>(1) Aucune scolarité, aucun diplôme ou BEPC, Brevet des Collèges ou Diplôme National du Brevet au plus</t>
  </si>
  <si>
    <t>Territoires</t>
  </si>
  <si>
    <t>Projection de la population en 2040 (4)</t>
  </si>
  <si>
    <t>Caractéristiques socio-démographiques</t>
  </si>
  <si>
    <t>(1) Indicateurs sociaux départementaux</t>
  </si>
  <si>
    <t>(2) Recensement de la population</t>
  </si>
  <si>
    <t>(3) Estimation de population</t>
  </si>
  <si>
    <t>(4) Omphale 2017, selon le scénario central</t>
  </si>
  <si>
    <t>(5) Rapport entre le nombre d'actifs et la population de 15 à 64 ans</t>
  </si>
  <si>
    <t xml:space="preserve">Nombre de communes concernées </t>
  </si>
  <si>
    <t>Quartiers Politique de la Ville (QPV) - zonage 2015</t>
  </si>
  <si>
    <t>Nombre de communes classées</t>
  </si>
  <si>
    <t>Part des communes classées en ZRR</t>
  </si>
  <si>
    <t>Nombre de bénéficiaires de l'Aide Sociale Départementale (2)</t>
  </si>
  <si>
    <t>(2) Pour 100 élèves</t>
  </si>
  <si>
    <t xml:space="preserve">(3) ULIS (école, collège, lycée) :  Unités Localisées pour l'Inclusion Scolaire </t>
  </si>
  <si>
    <t>(1) Rupture de série, les élèves en établissements spécialisés n'étaient pas pris en compte les années précédentes</t>
  </si>
  <si>
    <t>Sources : Académie, MEN/DEPP</t>
  </si>
  <si>
    <t>MEN</t>
  </si>
  <si>
    <t>EMPLOIS EN EQUIVALENT TEMPS PLEIN DANS LES  ASSOCIATIONS</t>
  </si>
  <si>
    <t>Part des associations dans l'emploi total (1)</t>
  </si>
  <si>
    <t>Demandeurs d’emploi de longue durée</t>
  </si>
  <si>
    <t>Man -  9 rue René Viviani - CS 86227 - 44262 NANTES Cedex 2</t>
  </si>
  <si>
    <t>Demandeurs (A, B, C) de 2 à 3 ans</t>
  </si>
  <si>
    <t>ALLOCATAIRES DU REVENU DE SOLIDARITE ACTIVE (RSA) ET DE LA PRIME D'ACTIVITE</t>
  </si>
  <si>
    <t xml:space="preserve">   dont allocataires RSA non majoré</t>
  </si>
  <si>
    <t xml:space="preserve">   dont allocataires RSA majoré</t>
  </si>
  <si>
    <t xml:space="preserve">   dont allocataires RSA jeune</t>
  </si>
  <si>
    <t>Nombre d'allocataires de la prime d'activité</t>
  </si>
  <si>
    <t xml:space="preserve">   dont allocataires prime d'activité non majorée</t>
  </si>
  <si>
    <t xml:space="preserve">   dont allocataires prime d'activité majorée</t>
  </si>
  <si>
    <t>Population couverte par la prime d'activité</t>
  </si>
  <si>
    <t>(2) L’allocataire, son conjoint, les enfants et autres personnes à charge au sens des prestations familiales</t>
  </si>
  <si>
    <t>Certaines données ont été arrondies par respect du secret statistique</t>
  </si>
  <si>
    <t>Population estimée au 1/1/2016</t>
  </si>
  <si>
    <t xml:space="preserve">   Taux couverture ACS pour 100 habitants</t>
  </si>
  <si>
    <t xml:space="preserve">   Aide sociale à l'enfance (nombre d'enfants accueillis)</t>
  </si>
  <si>
    <t xml:space="preserve">   Aide sociale aux personnes âgées (3)</t>
  </si>
  <si>
    <t xml:space="preserve">   Aide sociale aux personnes handicapées (3)</t>
  </si>
  <si>
    <t>(3) Totalise des mesures d'aide et non des individus : une même personne peut être comptabilisée plusieurs fois si elle bénéficie de plusieurs types d'aide</t>
  </si>
  <si>
    <t xml:space="preserve">   dont aide sociale au titre de l'insertion (4)</t>
  </si>
  <si>
    <t>(4) Liées au RSA, RMI, CUI, CI-RMA, contrats d'avenir et RSA expérimental</t>
  </si>
  <si>
    <t xml:space="preserve">   Taux pour 100 ménages avec enfants - de 25 ans</t>
  </si>
  <si>
    <t>95 ans et plus</t>
  </si>
  <si>
    <t>25-29 ans</t>
  </si>
  <si>
    <t>30-34 ans</t>
  </si>
  <si>
    <t>35-39 ans</t>
  </si>
  <si>
    <t>40-44 ans</t>
  </si>
  <si>
    <t>45-49 ans</t>
  </si>
  <si>
    <t>50-54 ans</t>
  </si>
  <si>
    <t>85-89 ans</t>
  </si>
  <si>
    <t>90-94 ans</t>
  </si>
  <si>
    <t>65-69 ans</t>
  </si>
  <si>
    <t>70-74 ans</t>
  </si>
  <si>
    <t>75-79 ans</t>
  </si>
  <si>
    <t>80-84 ans</t>
  </si>
  <si>
    <r>
      <rPr>
        <b/>
        <i/>
        <sz val="7"/>
        <rFont val="Calibri"/>
        <family val="2"/>
      </rPr>
      <t>(1)</t>
    </r>
    <r>
      <rPr>
        <i/>
        <sz val="7"/>
        <rFont val="Calibri"/>
        <family val="2"/>
      </rPr>
      <t xml:space="preserve"> Y compris les communes sortantes avec un maintien des bénéfices du classement, les communes classées au titre de la baisse de population </t>
    </r>
  </si>
  <si>
    <t>Part de la population résidant en QPV en 2013</t>
  </si>
  <si>
    <t>Zones de Revitalisation Rurale (ZRR) - zonage 2018 (1)</t>
  </si>
  <si>
    <t>(2) Ecart relatif entre le niveau de vie médian de la population pauvre et le seuil de pauvreté. Plus cet indicateur est élevé, plus le niveau de vie des plus pauvres est bas.</t>
  </si>
  <si>
    <t xml:space="preserve">   Dossiers jugés recevables</t>
  </si>
  <si>
    <r>
      <t>(1)</t>
    </r>
    <r>
      <rPr>
        <i/>
        <sz val="7"/>
        <color indexed="8"/>
        <rFont val="Calibri"/>
        <family val="2"/>
      </rPr>
      <t xml:space="preserve"> Parc locatif social (hors logements non conventionnés de France métropolitaine appartenant à une société d'économie mixte (SEM))</t>
    </r>
  </si>
  <si>
    <t xml:space="preserve">  PLS (Prêt Locatif Social)</t>
  </si>
  <si>
    <t>Logements locatifs sociaux financés (hors ANRU)</t>
  </si>
  <si>
    <t>Année 2017</t>
  </si>
  <si>
    <t>Autres résidences sociales</t>
  </si>
  <si>
    <t>Maisons relais - Pensions de famille</t>
  </si>
  <si>
    <r>
      <rPr>
        <b/>
        <i/>
        <sz val="7"/>
        <rFont val="Calibri"/>
        <family val="2"/>
      </rPr>
      <t>(3)</t>
    </r>
    <r>
      <rPr>
        <i/>
        <sz val="7"/>
        <rFont val="Calibri"/>
        <family val="2"/>
      </rPr>
      <t xml:space="preserve"> Conventionnés ou non en résidence sociale</t>
    </r>
  </si>
  <si>
    <t>Contact : Elisabeth Gallard, tel : 02 40 12 87 09, email : elisabeth.gallard@jscs.gouv.fr</t>
  </si>
  <si>
    <t>adresse mel : drdjscs-pdl-matt@jscs.gouv.fr  - Site internet : www.pays-de-la-loire.drdjscs.gouv.fr</t>
  </si>
  <si>
    <t xml:space="preserve"> (1)  Avant le 1er janvier 2016 et la mise en place de la prime d'activité, le RSA comportait une partie minimum social (le RSA socle) et une partie </t>
  </si>
  <si>
    <t>complément de revenus d'activité (le RSA activité). Le RSA activité a été remplacé par la prime d'activité.</t>
  </si>
  <si>
    <t>Jeunes entrés en Service Civique selon le lieu d'habitation (1)</t>
  </si>
  <si>
    <t>Etablissements d'aide sociale à l'enfance</t>
  </si>
  <si>
    <t xml:space="preserve">   Lieux de vie et d'accueil</t>
  </si>
  <si>
    <t xml:space="preserve">   Villages d'enfants</t>
  </si>
  <si>
    <t xml:space="preserve">  Catégorie Elite</t>
  </si>
  <si>
    <t xml:space="preserve">  Catégorie Sénior</t>
  </si>
  <si>
    <t xml:space="preserve">  Catégorie Jeune (relève)</t>
  </si>
  <si>
    <t xml:space="preserve">  Catégorie Reconversion</t>
  </si>
  <si>
    <t>Catégorie Espoir</t>
  </si>
  <si>
    <t>Collectif national</t>
  </si>
  <si>
    <r>
      <t>BEES 1er degré</t>
    </r>
    <r>
      <rPr>
        <sz val="7"/>
        <color indexed="8"/>
        <rFont val="Calibri"/>
        <family val="2"/>
      </rPr>
      <t xml:space="preserve"> </t>
    </r>
    <r>
      <rPr>
        <sz val="6"/>
        <color indexed="8"/>
        <rFont val="Calibri"/>
        <family val="2"/>
      </rPr>
      <t>(Activités de la natation, football, handball, judo)</t>
    </r>
  </si>
  <si>
    <t>M.A.N  – 9 Rue René Viviani – CS 86227 – 44262 NANTES Cedex 2</t>
  </si>
  <si>
    <r>
      <t xml:space="preserve">02.41.72.47.20 / </t>
    </r>
    <r>
      <rPr>
        <u/>
        <sz val="7"/>
        <color indexed="8"/>
        <rFont val="Calibri"/>
        <family val="2"/>
      </rPr>
      <t>ddcs@maine-et-loire.gouv.fr</t>
    </r>
  </si>
  <si>
    <r>
      <t xml:space="preserve">02.43.67.27.30 / </t>
    </r>
    <r>
      <rPr>
        <u/>
        <sz val="7"/>
        <color indexed="8"/>
        <rFont val="Calibri"/>
        <family val="2"/>
      </rPr>
      <t>ddcspp@mayenne.gouv.fr</t>
    </r>
  </si>
  <si>
    <t xml:space="preserve">   Veille sociale</t>
  </si>
  <si>
    <t xml:space="preserve">   Logement adapté</t>
  </si>
  <si>
    <t>Populations et projections</t>
  </si>
  <si>
    <t xml:space="preserve">                   dont baignades amménagées</t>
  </si>
  <si>
    <t xml:space="preserve">             Salles spécifiques de tennis de table</t>
  </si>
  <si>
    <t xml:space="preserve">             Salles spécifiques de gymnastique</t>
  </si>
  <si>
    <t xml:space="preserve">             Murs d'escalade intérieurs ≥ à 7m de hauteur</t>
  </si>
  <si>
    <t xml:space="preserve">             Tous bassins de natation </t>
  </si>
  <si>
    <t xml:space="preserve">             Salles multisports</t>
  </si>
  <si>
    <t xml:space="preserve">             Salles d'arts martiaux (dojos)</t>
  </si>
  <si>
    <t xml:space="preserve">             Stades d'athlétisme</t>
  </si>
  <si>
    <t xml:space="preserve">             Plateaux multisports / citystades</t>
  </si>
  <si>
    <t xml:space="preserve">             Equipements équestres (manèges, carrières)</t>
  </si>
  <si>
    <t xml:space="preserve">             Parcours de golf (18 trous)</t>
  </si>
  <si>
    <t xml:space="preserve">             Skate park et anneaux de roller</t>
  </si>
  <si>
    <t xml:space="preserve">             Courts de tennis spécifiques</t>
  </si>
  <si>
    <t>Emplois d'avenir marchands</t>
  </si>
  <si>
    <t>Emplois d'avenir non marchands (5)</t>
  </si>
  <si>
    <t>(5) Inclut les emplois d'avenir professeurs</t>
  </si>
  <si>
    <t>Mesures aide sociale à l'enfance</t>
  </si>
  <si>
    <t>Mesures ASE (placements et actions éducatives) (2)</t>
  </si>
  <si>
    <t>(2) Pour 100 jeunes de 0 à 20 ans</t>
  </si>
  <si>
    <t>Bénéficiaires de postes Fonjep (2) 2018</t>
  </si>
  <si>
    <t>Sources : Insee (Clap), Fonjep</t>
  </si>
  <si>
    <t>https://drees.solidarites-sante.gouv.fr/IMG/apps/panorama/</t>
  </si>
  <si>
    <t>Sources :  SDES RPLS, DGALN, Infocentre SISAL</t>
  </si>
  <si>
    <t>Source : Académie, MEN/DEPP, Insee (recensement), DSNJ, Conseil régional des Pays de la Loire, DARES</t>
  </si>
  <si>
    <t>CDC</t>
  </si>
  <si>
    <t>Caisse des Dépôts et Consignations</t>
  </si>
  <si>
    <t>AHI</t>
  </si>
  <si>
    <t>Accueil Hébergement Insertion</t>
  </si>
  <si>
    <t>DGALN</t>
  </si>
  <si>
    <t>Direction Générale de l'Aménagement, du Logement et de la Nature du ministère de la Transition Ecologique et Solidaire</t>
  </si>
  <si>
    <t>FSV</t>
  </si>
  <si>
    <t>Fond de Solidarité Vieillesse</t>
  </si>
  <si>
    <t>Direction de l'Evaluation, de la Prospective et de la Performance du ministère de l'Education Nationale et de la Jeunesse</t>
  </si>
  <si>
    <t>Direction Générale de la Cohésion Sociale du ministère des Solidarités et de la Santé</t>
  </si>
  <si>
    <t>DSNJ</t>
  </si>
  <si>
    <t>Direction du Service National et de la Jeunesse</t>
  </si>
  <si>
    <t>Ministère de l'Education Nationale et de la Jeunesse</t>
  </si>
  <si>
    <t>PMSI</t>
  </si>
  <si>
    <t>Programme de Médicalisation des Systèmes d'information</t>
  </si>
  <si>
    <t>SAE</t>
  </si>
  <si>
    <t>RES</t>
  </si>
  <si>
    <t>Recensement des Equipements Sportifs</t>
  </si>
  <si>
    <t>Mission des Etudes, de l'Observation et des Statistiques</t>
  </si>
  <si>
    <t>Statistique Annuelle des Etablissements de santé</t>
  </si>
  <si>
    <t>Taux de chômage et indemnisation</t>
  </si>
  <si>
    <t>Allocataires du Revenu de Solidarité Active (RSA) et de la prime d'activité</t>
  </si>
  <si>
    <t>TAUX de CHÔMAGE (1) et INDEMNISATION</t>
  </si>
  <si>
    <t>être sans emploi, être disponible pour prendre un emploi dans les 15 jours, avoir cherché activement un emploi dans le mois précédent ou en avoir trouvé un qui commence dans moins de trois mois</t>
  </si>
  <si>
    <t>(1) Taux de chômage au sens du BIT (Bureau International du Travail). Un chômeur est une personne en âge de travailler (15 ans ou plus) qui répond simultanément à trois conditions :</t>
  </si>
  <si>
    <t>Dépenses nettes de l'Aide Sociale Départementale (5)</t>
  </si>
  <si>
    <t xml:space="preserve">  Au chômage (1) (en %)</t>
  </si>
  <si>
    <t xml:space="preserve">(1) Les chômeurs au sens du recensement de la population sont les personnes (de 15 ans ou plus) qui se sont déclarées chômeurs (inscrits ou non à Pôle Emploi) </t>
  </si>
  <si>
    <t xml:space="preserve">sauf si elles ont, en outre, déclaré explicitement ne pas rechercher de travail ; et d’autre part les personnes (âgées de 15 ans ou plus) qui ne se sont </t>
  </si>
  <si>
    <t>déclarées spontanément ni en emploi, ni en chômage, mais qui ont néanmoins déclaré rechercher un emploi.</t>
  </si>
  <si>
    <t>Loire Atlantique</t>
  </si>
  <si>
    <t>Titres par formation</t>
  </si>
  <si>
    <t>PANORAMA STATISTIQUE 2018</t>
  </si>
  <si>
    <t>Superficie en 2019 en km²</t>
  </si>
  <si>
    <t>Nombre de communes au 1/1/2019</t>
  </si>
  <si>
    <t>Densité au 1/1/2019 (hab./km²)</t>
  </si>
  <si>
    <t>Population des communes urbaines en 2016</t>
  </si>
  <si>
    <t>Part de la population des communes urbaines en 2016</t>
  </si>
  <si>
    <t>Au 1/1/2016 (2)</t>
  </si>
  <si>
    <t>Au 1/1/2019 (3)</t>
  </si>
  <si>
    <t>Naissances domiciliées en 2016 (définitives)</t>
  </si>
  <si>
    <t>Décès domiciliés en 2016 (définitifs)</t>
  </si>
  <si>
    <t>Part des familles monoparentales en 2016</t>
  </si>
  <si>
    <t>Population active au 1/1/2016</t>
  </si>
  <si>
    <t>Taux d'activité en 2016 (5)</t>
  </si>
  <si>
    <t>Taux de Natalité 2016</t>
  </si>
  <si>
    <t>Taux de Mortalité 2016</t>
  </si>
  <si>
    <t>Taux de Mortalité infantile 2016 (1)</t>
  </si>
  <si>
    <t>Taux de Fécondité 2016 (2)</t>
  </si>
  <si>
    <t xml:space="preserve">Indice conjoncturel de Fécondité 2016 (3) </t>
  </si>
  <si>
    <t>(1) Rapport entre le nombre de décès d'enfants de moins d'un an et le nombre d'enfants nés vivants en 2014, 2015, 2016</t>
  </si>
  <si>
    <t>Taux de variation annuel moyen (2011-2016)</t>
  </si>
  <si>
    <t>Effectifs par classe d'âge au 1er janvier 2019</t>
  </si>
  <si>
    <t>Pourcentages  par classe d'âge au 1er janvier 2019</t>
  </si>
  <si>
    <t>Source : INSEE, Estimations de population au 1er janvier. Résultats provisoires arrêtés fin 2018</t>
  </si>
  <si>
    <t>Population des communes classées en 2016</t>
  </si>
  <si>
    <t>Part de la population vivant en ZRR en 2016</t>
  </si>
  <si>
    <t>Femmes de 15 à 49 ans en 2016</t>
  </si>
  <si>
    <t>Espérance de vie en 2017</t>
  </si>
  <si>
    <t>Indice de vieillissement au 1/1/2018 (4)</t>
  </si>
  <si>
    <t>Sources : INSEE RP 2013 et 2016, CGET</t>
  </si>
  <si>
    <t>Allocataires minimas sociaux au 31/12/2016</t>
  </si>
  <si>
    <t>Sources :  Ministère de la justice/SG/SDSE, Répertoire général civil 2016, INSEE RP 2015, Banque de France, enquête typologique 2016</t>
  </si>
  <si>
    <t>Taux de chômage (4ème trimestre 2017)</t>
  </si>
  <si>
    <t xml:space="preserve"> Evolution nb de chômeurs 2016-2017 (2)</t>
  </si>
  <si>
    <t>Taux de chômage des hommes - 01/01/15</t>
  </si>
  <si>
    <t>Taux de chômage des femmes - 01/01/15</t>
  </si>
  <si>
    <t>Allocataires indemnisés au 31/12/2017</t>
  </si>
  <si>
    <t>Sources : INSEE (Enquête emploi en continu, Taux de chômage localisé, RP 2015 exploitation principale), Pôle Emploi (Fichier national des allocataires)</t>
  </si>
  <si>
    <t>(2) Evolution du nombre de demandeurs d'emploi de catégories A, B ou C entre fin déc 2016 et fin déc 2017</t>
  </si>
  <si>
    <t>Effectifs au 31 décembre 2017</t>
  </si>
  <si>
    <t>Demandeurs d'emploi  de catégorie A, B, C en 2017</t>
  </si>
  <si>
    <t>Au 31 décembre 2017</t>
  </si>
  <si>
    <t>Nombre d'allocataires au 31 décembre 2017</t>
  </si>
  <si>
    <t>Sources : DREES (enquête aide sociale 2017), CNAF-CCMSA-DARES</t>
  </si>
  <si>
    <t>Effectifs et dispositifs pour l'année scolaire 2017-2018</t>
  </si>
  <si>
    <t>au 31/12/2017</t>
  </si>
  <si>
    <t>En 2017</t>
  </si>
  <si>
    <t>Nombre de demandes en cours au 01/01/2018</t>
  </si>
  <si>
    <t>Nombre de demandes satisfaites en 2017</t>
  </si>
  <si>
    <t>Délai moyen de satisfaction en 2017 (3)</t>
  </si>
  <si>
    <t>Année 2018</t>
  </si>
  <si>
    <t>Nombre de places au 1er janvier 2018</t>
  </si>
  <si>
    <t>Effectifs par sexe et âge au 1er janvier 2019</t>
  </si>
  <si>
    <t>Décès de jeunes 15-24 ans (cumul 2013-2014-2015)</t>
  </si>
  <si>
    <t>Données 2015 et 2017</t>
  </si>
  <si>
    <t>en 3ème en 2017/2018</t>
  </si>
  <si>
    <t>ou grosses difficultés en lecture en 2017</t>
  </si>
  <si>
    <t>Diplômés et non diplômés en 2015</t>
  </si>
  <si>
    <t>Nombre d'apprentis au 31 déc 2017 (2)</t>
  </si>
  <si>
    <t>Insertion professionnelle des jeunes de moins de 26 ans en 2017</t>
  </si>
  <si>
    <t>Nombre  de places agréées par la PMI au 1er janvier 2017</t>
  </si>
  <si>
    <t>Salariés employés par des particuliers (2ème trimestre 2016)</t>
  </si>
  <si>
    <t>année scolaire 2017/2018</t>
  </si>
  <si>
    <t>Année scolaire 2017/2018</t>
  </si>
  <si>
    <t>Licences et clubs des fédérations sportives agréés en 2017</t>
  </si>
  <si>
    <t>Population estimée en 2017</t>
  </si>
  <si>
    <t>au 31 décembre 2017</t>
  </si>
  <si>
    <t>Diplômes professionnels et non professionnels (y compris VAE). Année 2017</t>
  </si>
  <si>
    <t>Sources : DREES - DRDJSCS Enquête écoles de formation 2017 et service certificateur</t>
  </si>
  <si>
    <t>(1) pour la France métropolitaine : donnée septembre 2017 – août 2018, source Recherches &amp; Solidarités</t>
  </si>
  <si>
    <t>(2) pour la France métropolitaine : donnée septembre 2016 – août 2017, source Recherches &amp; Solidarités</t>
  </si>
  <si>
    <t>Sources : INSEE - DGFIP - CNAF - CNAV - CCMSA,  Fichier localisé social et fiscal (FiLoSoFi),  Cnamts, CNAF, MSA, DREES, Pôle emploi, FSV, CNAV, CDC, OFII</t>
  </si>
  <si>
    <t xml:space="preserve">   Dossiers déposés en 2016</t>
  </si>
  <si>
    <t>nb defm A B C 31 dec 2016</t>
  </si>
  <si>
    <t>Estimation de population au 01/01/2018</t>
  </si>
  <si>
    <t>Sources : DREES, CNAF, MSA, INSEE estimations de population au 1er janvier, résultats provisoires arrêtés fin 2018</t>
  </si>
  <si>
    <t>Couverture Maladie Universelle Complémentaire - moyenne annuelle 2017</t>
  </si>
  <si>
    <t>Estimation de population au 01/01/2017</t>
  </si>
  <si>
    <t>Population de 20 à 64 ans au 01/01/2018</t>
  </si>
  <si>
    <t>Population de 60 ans et plus au 01/01/2018</t>
  </si>
  <si>
    <t>Aide au paiement d'une complémentaire santé en 2017</t>
  </si>
  <si>
    <t xml:space="preserve">   Nombre de bénéficiaires d'attestations ACS</t>
  </si>
  <si>
    <t xml:space="preserve">      dont Aide à l'accueil</t>
  </si>
  <si>
    <t xml:space="preserve">   l'ACTP (3) au 31/12/2016</t>
  </si>
  <si>
    <t xml:space="preserve">   Bénéficiaires de l'APA (4) au 31/12/2016</t>
  </si>
  <si>
    <t xml:space="preserve">   Taux pour 100 personnes de 60 ans et plus</t>
  </si>
  <si>
    <t>Bénéficiaires au 31/12/2017</t>
  </si>
  <si>
    <t>44 396</t>
  </si>
  <si>
    <t>19 329</t>
  </si>
  <si>
    <t>4 159</t>
  </si>
  <si>
    <t>9 394</t>
  </si>
  <si>
    <t>11 996</t>
  </si>
  <si>
    <t>89 274</t>
  </si>
  <si>
    <t>27 843</t>
  </si>
  <si>
    <t>10 976</t>
  </si>
  <si>
    <t>2 589</t>
  </si>
  <si>
    <t>5 260</t>
  </si>
  <si>
    <t>8 837</t>
  </si>
  <si>
    <t>55 505</t>
  </si>
  <si>
    <t>16 553</t>
  </si>
  <si>
    <t>8 353</t>
  </si>
  <si>
    <t>1 570</t>
  </si>
  <si>
    <t>4 134</t>
  </si>
  <si>
    <t>3 159</t>
  </si>
  <si>
    <t>33 769</t>
  </si>
  <si>
    <t>10 572</t>
  </si>
  <si>
    <t>8 592</t>
  </si>
  <si>
    <t>2 127</t>
  </si>
  <si>
    <t>5 240</t>
  </si>
  <si>
    <t>3 040</t>
  </si>
  <si>
    <t>29 571</t>
  </si>
  <si>
    <t>7 750</t>
  </si>
  <si>
    <t>5 910</t>
  </si>
  <si>
    <t>1 535</t>
  </si>
  <si>
    <t>3 593</t>
  </si>
  <si>
    <t>2 455</t>
  </si>
  <si>
    <t>21 243</t>
  </si>
  <si>
    <t>2 822</t>
  </si>
  <si>
    <t>2 682</t>
  </si>
  <si>
    <t>1 647</t>
  </si>
  <si>
    <t>8 328</t>
  </si>
  <si>
    <t>Nb de logements sociaux (1) au 01/01/2017</t>
  </si>
  <si>
    <t>Taux de mobilité en 2016(2)</t>
  </si>
  <si>
    <t>Population estimée au 01/01/2017</t>
  </si>
  <si>
    <t xml:space="preserve">  Tx de sortie vers logement accompagné (2017) (1)</t>
  </si>
  <si>
    <t xml:space="preserve">  Tx de sortie vers logement autonome (2017) (1)</t>
  </si>
  <si>
    <t>Population de 20 à 59 ans au 01/01/2018</t>
  </si>
  <si>
    <t>en 2017</t>
  </si>
  <si>
    <t>Taux d'IVG chez les mineures (‰) (3)</t>
  </si>
  <si>
    <t>Source : Inserm CepiDc, DREES SAE PMSI, OFDT Enquête Escapad 2017, Erasme (Cnam-TS)</t>
  </si>
  <si>
    <t>Accompagnement éducatif et social</t>
  </si>
  <si>
    <t>Fonds d'Aide aux Jeunes (FAJ) en 2015</t>
  </si>
  <si>
    <t>Sources : Agence du service civique, DRDJSCS, DJEPVA, DREES enquête FAJ 2015, DARES Parcours 3, CNAF, MSA</t>
  </si>
  <si>
    <t>Population au 1er janvier 2018</t>
  </si>
  <si>
    <t>Dépenses brutes de l'Aide Sociale Départementale (en milliers d'euros)</t>
  </si>
  <si>
    <t>(5) En milliers d'euros, y compris les frais communs et les dépenses de personnel</t>
  </si>
  <si>
    <t>Conseillers techniques sportifs au 01/09/18</t>
  </si>
  <si>
    <t>Source : Ministère des Sports, extraction PSQS réalisée le 17/12/2018</t>
  </si>
  <si>
    <t>Associations créées en 2018 (1)</t>
  </si>
  <si>
    <t>Associations créées en 2017 (2)</t>
  </si>
  <si>
    <t>Sources : DREAL – Infocentre DALO (données extraites le 10/07/2019)</t>
  </si>
  <si>
    <t>au 31 décembre 2015</t>
  </si>
  <si>
    <t>s</t>
  </si>
  <si>
    <t>en 2015</t>
  </si>
  <si>
    <t>Situation au 17 décembre 2018</t>
  </si>
  <si>
    <t>Ensemble des PPF</t>
  </si>
  <si>
    <t>PPF "Accession"</t>
  </si>
  <si>
    <t>PPF "Excellence"</t>
  </si>
  <si>
    <t>Projets de performance fédéraux (PPF) selon le type de programme (1)</t>
  </si>
  <si>
    <t>(1) Les projets de performance fédéraux succèdent aux Parcours de l’Excellence Sportive (PES). Le Projet de Performance Fédéral (PPF),</t>
  </si>
  <si>
    <t xml:space="preserve"> validé par les instances fédérales nationales, doit comprendre deux programmes distincts : un programme d’excellence  qui prend </t>
  </si>
  <si>
    <t xml:space="preserve">en compte la population des sportifs de haut niveau et du collectif France en liste et l’ensemble des structures ou dispositifs de </t>
  </si>
  <si>
    <t xml:space="preserve">préparation ciblés sur cette population d'une part, un programme d’accession au haut niveau qui s’adresse plus particulièrement </t>
  </si>
  <si>
    <t xml:space="preserve">aux sportifs en liste de sportif Espoir en assurant la détection et le perfectionnement de ces talents, ainsi qu’aux sportifs régionaux d'autre part. </t>
  </si>
  <si>
    <t>Situation en janvier 2018</t>
  </si>
  <si>
    <t>Les 3 -17  ans en 2016</t>
  </si>
  <si>
    <t>Sources : MEN, DJEPVA, fichiers SIAM ; traitement INJEP-MEOS, estimation au 15/11/2018 - Insee RP 2016</t>
  </si>
  <si>
    <t>-</t>
  </si>
  <si>
    <t>Source : MEN, DJEPVA, fichiers SIAM ; traitement INJEP-MEOS, estimation au 15/11/2018</t>
  </si>
  <si>
    <t>Dont nombre de séjours de cinq jours ou plus</t>
  </si>
  <si>
    <t>Au 1er janvier 2016</t>
  </si>
  <si>
    <t>Source : INSEE RP 2016 exploitation principale</t>
  </si>
  <si>
    <t>Jeunes de moins de 20 ans au 01/01/2018</t>
  </si>
  <si>
    <t>(1) Jeunes de 16 à 25 ans, extraction réalisée le 28 janvier 2019</t>
  </si>
  <si>
    <t>dont stabilisation et insertion</t>
  </si>
  <si>
    <t xml:space="preserve">   dont stabilisation et insertion</t>
  </si>
  <si>
    <t xml:space="preserve">   Centre d'Accueil et d'Orientation</t>
  </si>
  <si>
    <t>Jeunes européens volontaires en CES accueillis (3)</t>
  </si>
  <si>
    <t>Jeunes ligériens volontaires en CES (3)</t>
  </si>
  <si>
    <t>Nombre d'aides individuelles attribuées (4)</t>
  </si>
  <si>
    <t>Nombre de jeunes en premier accueil (5)</t>
  </si>
  <si>
    <t>(3) Corps Européen de Solidarité</t>
  </si>
  <si>
    <t>(4) Le nombre d'aides attribuées dans l'année est différent du nombre de jeunes aidés ; un jeune peut avoir bénéficié de plusieurs aides au cours de la même année</t>
  </si>
  <si>
    <t>(5) Données provisoires à fin décembre 2017</t>
  </si>
  <si>
    <t>(6) Pour 100 jeunes de 16 à 25 ans</t>
  </si>
  <si>
    <t>Part de jeunes accueillis pour la première fois (6)</t>
  </si>
  <si>
    <t>HEBERGEMENT, PARCOURS VERS LE LOGEMENT ET INSERTION DES PERSONNES VULNERABLES</t>
  </si>
  <si>
    <t>INTEGRATION ET ACCES A LA NATIONALITE FRANCAISE</t>
  </si>
  <si>
    <t>INCLUSION SOCIALE ET PROTECTION DES PERSONNES</t>
  </si>
  <si>
    <t xml:space="preserve">   Aide alimentaire</t>
  </si>
  <si>
    <t xml:space="preserve">   Services tutélaires et mandataires individuels</t>
  </si>
  <si>
    <t xml:space="preserve">   Point Accueil Ecoute Jeunes</t>
  </si>
  <si>
    <t>(1) Proportion de ménages dont le niveau de vie est inférieur au seuil de pauvreté (fixé à 60 % du niveau de vie médian de la population, soit 1 026 € par mois en 2016)</t>
  </si>
  <si>
    <t>Taux de pauvreté monétaire (1)</t>
  </si>
  <si>
    <t xml:space="preserve">   Hommes seuls</t>
  </si>
  <si>
    <t xml:space="preserve">   Femmes seules</t>
  </si>
  <si>
    <t xml:space="preserve">   Couples sans enfants</t>
  </si>
  <si>
    <t xml:space="preserve">   Couples avec enfants</t>
  </si>
  <si>
    <t xml:space="preserve">   Familles monoparentales</t>
  </si>
  <si>
    <t xml:space="preserve">   Ménages complexes</t>
  </si>
  <si>
    <t>Taux de pauvreté monétaire (1) selon le type de ménage</t>
  </si>
  <si>
    <t>Nb d'élèves en situation de handicap</t>
  </si>
  <si>
    <t>Taux d'élèves en situation de handicap (1)</t>
  </si>
  <si>
    <t xml:space="preserve">   En ULIS (2)</t>
  </si>
  <si>
    <t xml:space="preserve">   % bénéficiaires APA à domicile classés en GIR1 ou 2 (5)</t>
  </si>
  <si>
    <t>(5) Parmi l'ensemble des bénéficiaires de l'APA à domicile</t>
  </si>
  <si>
    <t>Données au 1er janvier 2016</t>
  </si>
  <si>
    <t>Source : INSEE (RP 2016, exploitations principale et complémentaire)</t>
  </si>
  <si>
    <t>Sources : INSEE RP 2016 exploitation principale</t>
  </si>
  <si>
    <t>1er janvier 2016</t>
  </si>
  <si>
    <t>Source : INSEE (RP 2016)</t>
  </si>
  <si>
    <r>
      <t xml:space="preserve">(1) </t>
    </r>
    <r>
      <rPr>
        <i/>
        <sz val="7"/>
        <rFont val="Calibri"/>
        <family val="2"/>
      </rPr>
      <t>Données de l'année 2017 estimées au 19 juillet 2018</t>
    </r>
  </si>
  <si>
    <r>
      <t xml:space="preserve">(2) </t>
    </r>
    <r>
      <rPr>
        <i/>
        <sz val="7"/>
        <rFont val="Calibri"/>
        <family val="2"/>
      </rPr>
      <t>Données de l'année 2017 estimées au 30 juillet 2018</t>
    </r>
  </si>
  <si>
    <t>Associations créées en 2018 par nature</t>
  </si>
  <si>
    <t>Entrées et sorties à Pôle Emploi par motif</t>
  </si>
  <si>
    <t>ACCOMPAGNEMENT des PERSONNES EN SITUATION DE HANDICAP ou DEPENDANTES</t>
  </si>
  <si>
    <t>Accompagnement des personnes en situation de handicap ou dépendantes</t>
  </si>
  <si>
    <t>OFII</t>
  </si>
  <si>
    <t>Office français de l'immigration et de l'intégration</t>
  </si>
  <si>
    <t>(2) y compris les jeunes en service civique sur un agrément rectorat, comptabilisés en Loire-Atlantique et non répartis territorialement</t>
  </si>
  <si>
    <t>Jeunes entrés en Service Civique selon le lieu de mission (1)(2)</t>
  </si>
  <si>
    <t>Répartition par diplôme en 2016</t>
  </si>
  <si>
    <t>Bénéficiaires d'une PJM nouvelle (entrées)(2)</t>
  </si>
  <si>
    <t>Sorties de PJM(2)</t>
  </si>
  <si>
    <t>(2) Protection juridique des majeurs</t>
  </si>
  <si>
    <t>Part des logements suroccupés en 2015</t>
  </si>
  <si>
    <t xml:space="preserve">      et les communes sortantes de montagne bénéficiant du maintien des effets du classement - Géographie des communes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</si>
</sst>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0.00\ &quot;€&quot;_-;\-* #,##0.00\ &quot;€&quot;_-;_-* &quot;-&quot;??\ &quot;€&quot;_-;_-@_-"/>
    <numFmt numFmtId="43" formatCode="_-* #,##0.00\ _€_-;\-* #,##0.00\ _€_-;_-* &quot;-&quot;??\ _€_-;_-@_-"/>
    <numFmt numFmtId="164" formatCode="0.0"/>
    <numFmt numFmtId="165" formatCode="0.0%"/>
    <numFmt numFmtId="166" formatCode="#,##0.0"/>
    <numFmt numFmtId="167" formatCode="0.000%"/>
    <numFmt numFmtId="168" formatCode="#,##0.0&quot;   &quot;"/>
    <numFmt numFmtId="169" formatCode="#,##0.00\ &quot;€&quot;"/>
    <numFmt numFmtId="170" formatCode="_-* #,##0.00\ _€_-;\-* #,##0.00\ _€_-;_-* \-??\ _€_-;_-@_-"/>
    <numFmt numFmtId="171" formatCode="_-* #,##0.00,_€_-;\-* #,##0.00,_€_-;_-* \-??\ _€_-;_-@_-"/>
    <numFmt numFmtId="172" formatCode="#,##0\ &quot;€&quot;"/>
    <numFmt numFmtId="173" formatCode="0\ %"/>
    <numFmt numFmtId="174" formatCode="_-* #,##0.00\ [$€-1]_-;\-* #,##0.00\ [$€-1]_-;_-* &quot;-&quot;??\ [$€-1]_-"/>
    <numFmt numFmtId="175" formatCode="_-* #,##0.00\ [$€-1]_-;\-* #,##0.00\ [$€-1]_-;_-* \-??\ [$€-1]_-"/>
    <numFmt numFmtId="176" formatCode="_-* #,##0.00\ [$€]_-;\-* #,##0.00\ [$€]_-;_-* &quot;-&quot;??\ [$€]_-;_-@_-"/>
    <numFmt numFmtId="177" formatCode="#,##0\ _€"/>
  </numFmts>
  <fonts count="187" x14ac:knownFonts="1">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10"/>
      <name val="System"/>
      <family val="2"/>
    </font>
    <font>
      <sz val="7"/>
      <color indexed="8"/>
      <name val="Calibri"/>
      <family val="2"/>
    </font>
    <font>
      <b/>
      <sz val="7"/>
      <color indexed="8"/>
      <name val="Calibri"/>
      <family val="2"/>
    </font>
    <font>
      <i/>
      <sz val="7"/>
      <color indexed="8"/>
      <name val="Calibri"/>
      <family val="2"/>
    </font>
    <font>
      <sz val="7"/>
      <name val="Calibri"/>
      <family val="2"/>
    </font>
    <font>
      <b/>
      <i/>
      <sz val="7"/>
      <name val="Calibri"/>
      <family val="2"/>
    </font>
    <font>
      <i/>
      <sz val="7"/>
      <name val="Calibri"/>
      <family val="2"/>
    </font>
    <font>
      <b/>
      <sz val="10"/>
      <color indexed="9"/>
      <name val="Calibri"/>
      <family val="2"/>
    </font>
    <font>
      <b/>
      <sz val="8"/>
      <color indexed="9"/>
      <name val="Calibri"/>
      <family val="2"/>
    </font>
    <font>
      <sz val="8"/>
      <name val="Calibri"/>
      <family val="2"/>
    </font>
    <font>
      <b/>
      <sz val="7"/>
      <name val="Calibri"/>
      <family val="2"/>
    </font>
    <font>
      <b/>
      <i/>
      <sz val="7"/>
      <color indexed="8"/>
      <name val="Calibri"/>
      <family val="2"/>
    </font>
    <font>
      <sz val="7"/>
      <color indexed="10"/>
      <name val="Calibri"/>
      <family val="2"/>
    </font>
    <font>
      <b/>
      <sz val="10"/>
      <name val="Calibri"/>
      <family val="2"/>
    </font>
    <font>
      <sz val="10"/>
      <name val="Calibri"/>
      <family val="2"/>
    </font>
    <font>
      <b/>
      <sz val="7"/>
      <color indexed="10"/>
      <name val="Calibri"/>
      <family val="2"/>
    </font>
    <font>
      <b/>
      <sz val="8.5"/>
      <name val="Calibri"/>
      <family val="2"/>
    </font>
    <font>
      <b/>
      <sz val="11"/>
      <color indexed="8"/>
      <name val="Calibri"/>
      <family val="2"/>
    </font>
    <font>
      <sz val="7"/>
      <name val="Calibri"/>
      <family val="2"/>
    </font>
    <font>
      <b/>
      <sz val="8"/>
      <color indexed="9"/>
      <name val="Calibri"/>
      <family val="2"/>
    </font>
    <font>
      <sz val="8"/>
      <name val="Calibri"/>
      <family val="2"/>
    </font>
    <font>
      <b/>
      <sz val="7"/>
      <name val="Calibri"/>
      <family val="2"/>
    </font>
    <font>
      <i/>
      <sz val="7"/>
      <name val="Calibri"/>
      <family val="2"/>
    </font>
    <font>
      <b/>
      <i/>
      <sz val="7"/>
      <name val="Calibri"/>
      <family val="2"/>
    </font>
    <font>
      <i/>
      <sz val="11"/>
      <color indexed="8"/>
      <name val="Calibri"/>
      <family val="2"/>
    </font>
    <font>
      <sz val="5"/>
      <name val="Calibri"/>
      <family val="2"/>
    </font>
    <font>
      <sz val="7"/>
      <name val="Calibri"/>
      <family val="2"/>
    </font>
    <font>
      <sz val="6.5"/>
      <color indexed="8"/>
      <name val="Calibri"/>
      <family val="2"/>
    </font>
    <font>
      <sz val="7"/>
      <color indexed="8"/>
      <name val="Calibri"/>
      <family val="2"/>
    </font>
    <font>
      <b/>
      <sz val="7"/>
      <color indexed="8"/>
      <name val="Calibri"/>
      <family val="2"/>
    </font>
    <font>
      <sz val="10"/>
      <name val="Calibri"/>
      <family val="2"/>
    </font>
    <font>
      <sz val="10"/>
      <color indexed="8"/>
      <name val="Calibri"/>
      <family val="2"/>
    </font>
    <font>
      <b/>
      <sz val="10"/>
      <name val="Calibri"/>
      <family val="2"/>
    </font>
    <font>
      <b/>
      <i/>
      <sz val="7"/>
      <color indexed="8"/>
      <name val="Calibri"/>
      <family val="2"/>
    </font>
    <font>
      <i/>
      <sz val="7"/>
      <color indexed="8"/>
      <name val="Calibri"/>
      <family val="2"/>
    </font>
    <font>
      <b/>
      <sz val="9"/>
      <name val="Calibri"/>
      <family val="2"/>
    </font>
    <font>
      <sz val="11"/>
      <name val="Calibri"/>
      <family val="2"/>
    </font>
    <font>
      <b/>
      <sz val="7"/>
      <color indexed="56"/>
      <name val="Calibri"/>
      <family val="2"/>
    </font>
    <font>
      <sz val="7"/>
      <color indexed="56"/>
      <name val="Calibri"/>
      <family val="2"/>
    </font>
    <font>
      <sz val="6"/>
      <color indexed="8"/>
      <name val="Calibri"/>
      <family val="2"/>
    </font>
    <font>
      <b/>
      <vertAlign val="superscript"/>
      <sz val="7"/>
      <color indexed="8"/>
      <name val="Calibri"/>
      <family val="2"/>
    </font>
    <font>
      <sz val="3"/>
      <color indexed="8"/>
      <name val="Calibri"/>
      <family val="2"/>
    </font>
    <font>
      <b/>
      <sz val="3"/>
      <color indexed="8"/>
      <name val="Calibri"/>
      <family val="2"/>
    </font>
    <font>
      <sz val="2"/>
      <color indexed="8"/>
      <name val="Calibri"/>
      <family val="2"/>
    </font>
    <font>
      <b/>
      <sz val="2"/>
      <color indexed="8"/>
      <name val="Calibri"/>
      <family val="2"/>
    </font>
    <font>
      <b/>
      <sz val="6"/>
      <color indexed="8"/>
      <name val="Calibri"/>
      <family val="2"/>
    </font>
    <font>
      <i/>
      <sz val="6.5"/>
      <color indexed="8"/>
      <name val="Calibri"/>
      <family val="2"/>
    </font>
    <font>
      <sz val="4"/>
      <color indexed="8"/>
      <name val="Calibri"/>
      <family val="2"/>
    </font>
    <font>
      <u/>
      <sz val="7"/>
      <color indexed="8"/>
      <name val="Calibri"/>
      <family val="2"/>
    </font>
    <font>
      <u/>
      <sz val="11"/>
      <color indexed="12"/>
      <name val="Calibri"/>
      <family val="2"/>
    </font>
    <font>
      <sz val="8"/>
      <color indexed="10"/>
      <name val="Calibri"/>
      <family val="2"/>
    </font>
    <font>
      <i/>
      <sz val="8"/>
      <color indexed="10"/>
      <name val="Calibri"/>
      <family val="2"/>
    </font>
    <font>
      <i/>
      <sz val="7"/>
      <color indexed="10"/>
      <name val="Calibri"/>
      <family val="2"/>
    </font>
    <font>
      <b/>
      <sz val="8"/>
      <color indexed="10"/>
      <name val="Calibri"/>
      <family val="2"/>
    </font>
    <font>
      <b/>
      <sz val="10"/>
      <color indexed="10"/>
      <name val="Calibri"/>
      <family val="2"/>
    </font>
    <font>
      <sz val="10"/>
      <color indexed="10"/>
      <name val="Calibri"/>
      <family val="2"/>
    </font>
    <font>
      <b/>
      <sz val="11"/>
      <name val="Calibri"/>
      <family val="2"/>
    </font>
    <font>
      <sz val="14"/>
      <color indexed="10"/>
      <name val="Calibri"/>
      <family val="2"/>
    </font>
    <font>
      <u/>
      <sz val="7"/>
      <color indexed="12"/>
      <name val="Calibri"/>
      <family val="2"/>
    </font>
    <font>
      <b/>
      <sz val="11"/>
      <color indexed="10"/>
      <name val="Calibri"/>
      <family val="2"/>
    </font>
    <font>
      <sz val="7"/>
      <color indexed="22"/>
      <name val="Calibri"/>
      <family val="2"/>
    </font>
    <font>
      <b/>
      <sz val="7"/>
      <color indexed="22"/>
      <name val="Calibri"/>
      <family val="2"/>
    </font>
    <font>
      <sz val="10"/>
      <name val="MS Sans Serif"/>
      <family val="2"/>
    </font>
    <font>
      <sz val="8"/>
      <name val="Helv"/>
    </font>
    <font>
      <sz val="7"/>
      <name val="Arial"/>
      <family val="2"/>
    </font>
    <font>
      <sz val="10"/>
      <color indexed="8"/>
      <name val="Arial"/>
      <family val="2"/>
    </font>
    <font>
      <i/>
      <sz val="7"/>
      <color indexed="22"/>
      <name val="Calibri"/>
      <family val="2"/>
    </font>
    <font>
      <b/>
      <sz val="8"/>
      <color indexed="8"/>
      <name val="Arial"/>
      <family val="2"/>
    </font>
    <font>
      <sz val="6.5"/>
      <name val="Calibri"/>
      <family val="2"/>
    </font>
    <font>
      <b/>
      <sz val="6.5"/>
      <name val="Calibri"/>
      <family val="2"/>
    </font>
    <font>
      <sz val="2"/>
      <name val="Calibri"/>
      <family val="2"/>
    </font>
    <font>
      <b/>
      <sz val="2"/>
      <name val="Calibri"/>
      <family val="2"/>
    </font>
    <font>
      <i/>
      <sz val="6.5"/>
      <name val="Calibri"/>
      <family val="2"/>
    </font>
    <font>
      <sz val="7"/>
      <name val="Calibri"/>
      <family val="2"/>
      <charset val="1"/>
    </font>
    <font>
      <b/>
      <sz val="7"/>
      <name val="Calibri"/>
      <family val="2"/>
      <charset val="1"/>
    </font>
    <font>
      <b/>
      <sz val="10"/>
      <color indexed="8"/>
      <name val="Calibri"/>
      <family val="2"/>
    </font>
    <font>
      <i/>
      <sz val="10"/>
      <color indexed="8"/>
      <name val="Calibri"/>
      <family val="2"/>
    </font>
    <font>
      <sz val="6"/>
      <color indexed="10"/>
      <name val="Calibri"/>
      <family val="2"/>
    </font>
    <font>
      <i/>
      <sz val="7"/>
      <name val="Calibri"/>
      <family val="2"/>
      <charset val="1"/>
    </font>
    <font>
      <sz val="11"/>
      <color rgb="FF000000"/>
      <name val="Calibri"/>
      <family val="2"/>
      <charset val="1"/>
    </font>
    <font>
      <b/>
      <sz val="11"/>
      <color theme="1"/>
      <name val="Calibri"/>
      <family val="2"/>
      <scheme val="minor"/>
    </font>
    <font>
      <b/>
      <sz val="7"/>
      <name val="Calibri"/>
      <family val="2"/>
      <scheme val="minor"/>
    </font>
    <font>
      <sz val="7"/>
      <name val="Calibri"/>
      <family val="2"/>
      <scheme val="minor"/>
    </font>
    <font>
      <i/>
      <sz val="7"/>
      <name val="Calibri"/>
      <family val="2"/>
      <scheme val="minor"/>
    </font>
    <font>
      <b/>
      <i/>
      <sz val="7"/>
      <name val="Calibri"/>
      <family val="2"/>
      <scheme val="minor"/>
    </font>
    <font>
      <sz val="7"/>
      <color theme="1"/>
      <name val="Calibri"/>
      <family val="2"/>
      <scheme val="minor"/>
    </font>
    <font>
      <b/>
      <sz val="7"/>
      <color theme="1"/>
      <name val="Calibri"/>
      <family val="2"/>
      <scheme val="minor"/>
    </font>
    <font>
      <sz val="7"/>
      <color indexed="8"/>
      <name val="Calibri"/>
      <family val="2"/>
      <scheme val="minor"/>
    </font>
    <font>
      <sz val="7"/>
      <color rgb="FFFF0000"/>
      <name val="Calibri"/>
      <family val="2"/>
    </font>
    <font>
      <b/>
      <sz val="8"/>
      <color rgb="FF0000FF"/>
      <name val="Calibri"/>
      <family val="2"/>
    </font>
    <font>
      <sz val="8"/>
      <color rgb="FFFF0000"/>
      <name val="Calibri"/>
      <family val="2"/>
    </font>
    <font>
      <b/>
      <sz val="7"/>
      <color rgb="FF00B050"/>
      <name val="Calibri"/>
      <family val="2"/>
    </font>
    <font>
      <b/>
      <sz val="9"/>
      <color rgb="FFFF0000"/>
      <name val="Calibri"/>
      <family val="2"/>
    </font>
    <font>
      <i/>
      <sz val="7"/>
      <color rgb="FFFF0000"/>
      <name val="Calibri"/>
      <family val="2"/>
    </font>
    <font>
      <sz val="10"/>
      <color theme="1"/>
      <name val="Calibri"/>
      <family val="2"/>
      <scheme val="minor"/>
    </font>
    <font>
      <i/>
      <sz val="10"/>
      <color theme="1"/>
      <name val="Calibri"/>
      <family val="2"/>
      <scheme val="minor"/>
    </font>
    <font>
      <sz val="7"/>
      <color rgb="FFBABABA"/>
      <name val="Calibri"/>
      <family val="2"/>
    </font>
    <font>
      <b/>
      <sz val="7"/>
      <color rgb="FFBABABA"/>
      <name val="Calibri"/>
      <family val="2"/>
    </font>
    <font>
      <sz val="7"/>
      <color theme="0" tint="-0.249977111117893"/>
      <name val="Calibri"/>
      <family val="2"/>
    </font>
    <font>
      <b/>
      <sz val="7"/>
      <color theme="0" tint="-0.249977111117893"/>
      <name val="Calibri"/>
      <family val="2"/>
    </font>
    <font>
      <sz val="11"/>
      <color rgb="FFFF0000"/>
      <name val="Calibri"/>
      <family val="2"/>
    </font>
    <font>
      <sz val="7"/>
      <color rgb="FF000000"/>
      <name val="Calibri"/>
      <family val="2"/>
      <charset val="1"/>
    </font>
    <font>
      <b/>
      <sz val="7"/>
      <color rgb="FFFF0000"/>
      <name val="Calibri"/>
      <family val="2"/>
    </font>
    <font>
      <b/>
      <sz val="7"/>
      <color rgb="FF000000"/>
      <name val="Calibri"/>
      <family val="2"/>
      <charset val="1"/>
    </font>
    <font>
      <b/>
      <i/>
      <sz val="7"/>
      <name val="Calibri"/>
      <family val="2"/>
      <charset val="1"/>
    </font>
    <font>
      <sz val="7"/>
      <color rgb="FF00B050"/>
      <name val="Calibri"/>
      <family val="2"/>
    </font>
    <font>
      <i/>
      <vertAlign val="superscript"/>
      <sz val="7"/>
      <name val="Calibri"/>
      <family val="2"/>
    </font>
    <font>
      <sz val="11"/>
      <color rgb="FFFF0000"/>
      <name val="Calibri"/>
      <family val="2"/>
      <scheme val="minor"/>
    </font>
    <font>
      <sz val="7"/>
      <color theme="0" tint="-0.14999847407452621"/>
      <name val="Calibri"/>
      <family val="2"/>
    </font>
    <font>
      <b/>
      <sz val="7"/>
      <color theme="0" tint="-0.14999847407452621"/>
      <name val="Calibri"/>
      <family val="2"/>
    </font>
    <font>
      <i/>
      <sz val="8"/>
      <color indexed="8"/>
      <name val="Arial"/>
      <family val="2"/>
    </font>
    <font>
      <b/>
      <sz val="8"/>
      <name val="Arial"/>
      <family val="2"/>
    </font>
    <font>
      <sz val="8"/>
      <name val="Arial"/>
      <family val="2"/>
    </font>
    <font>
      <b/>
      <sz val="8"/>
      <color rgb="FFFF0000"/>
      <name val="Calibri"/>
      <family val="2"/>
    </font>
    <font>
      <sz val="7"/>
      <color theme="0" tint="-0.34998626667073579"/>
      <name val="Calibri"/>
      <family val="2"/>
    </font>
    <font>
      <b/>
      <sz val="7"/>
      <color theme="0" tint="-0.34998626667073579"/>
      <name val="Calibri"/>
      <family val="2"/>
    </font>
    <font>
      <sz val="11"/>
      <name val="Calibri"/>
      <family val="2"/>
      <scheme val="minor"/>
    </font>
    <font>
      <sz val="7"/>
      <color theme="0" tint="-0.34998626667073579"/>
      <name val="Calibri"/>
      <family val="2"/>
      <scheme val="minor"/>
    </font>
    <font>
      <b/>
      <sz val="7"/>
      <color theme="0" tint="-0.34998626667073579"/>
      <name val="Calibri"/>
      <family val="2"/>
      <scheme val="minor"/>
    </font>
    <font>
      <b/>
      <sz val="10"/>
      <color theme="0"/>
      <name val="Calibri"/>
      <family val="2"/>
    </font>
    <font>
      <b/>
      <sz val="8"/>
      <color theme="0"/>
      <name val="Calibri"/>
      <family val="2"/>
    </font>
    <font>
      <b/>
      <sz val="7"/>
      <color theme="0"/>
      <name val="Calibri"/>
      <family val="2"/>
    </font>
    <font>
      <b/>
      <sz val="9"/>
      <color theme="0"/>
      <name val="Calibri"/>
      <family val="2"/>
    </font>
    <font>
      <sz val="8"/>
      <color theme="1"/>
      <name val="Calibri"/>
      <family val="2"/>
      <scheme val="minor"/>
    </font>
    <font>
      <sz val="12"/>
      <color indexed="10"/>
      <name val="Calibri"/>
      <family val="2"/>
    </font>
    <font>
      <sz val="16"/>
      <color indexed="10"/>
      <name val="Calibri"/>
      <family val="2"/>
    </font>
    <font>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u/>
      <sz val="11"/>
      <color rgb="FF0066AA"/>
      <name val="Calibri"/>
      <family val="2"/>
      <scheme val="minor"/>
    </font>
    <font>
      <u/>
      <sz val="11"/>
      <color rgb="FF004488"/>
      <name val="Calibri"/>
      <family val="2"/>
      <scheme val="minor"/>
    </font>
    <font>
      <sz val="9"/>
      <name val="Calibri"/>
      <family val="2"/>
      <scheme val="minor"/>
    </font>
    <font>
      <sz val="10"/>
      <color rgb="FF000000"/>
      <name val="Arial"/>
      <family val="2"/>
    </font>
    <font>
      <b/>
      <sz val="11"/>
      <color indexed="60"/>
      <name val="Calibri"/>
      <family val="2"/>
    </font>
    <font>
      <sz val="11"/>
      <color indexed="59"/>
      <name val="Calibri"/>
      <family val="2"/>
    </font>
    <font>
      <b/>
      <sz val="18"/>
      <color indexed="48"/>
      <name val="Cambria"/>
      <family val="2"/>
    </font>
    <font>
      <b/>
      <sz val="15"/>
      <color indexed="48"/>
      <name val="Calibri"/>
      <family val="2"/>
    </font>
    <font>
      <b/>
      <sz val="13"/>
      <color indexed="48"/>
      <name val="Calibri"/>
      <family val="2"/>
    </font>
    <font>
      <b/>
      <sz val="11"/>
      <color indexed="48"/>
      <name val="Calibri"/>
      <family val="2"/>
    </font>
    <font>
      <u/>
      <sz val="10"/>
      <color indexed="12"/>
      <name val="MS Sans Serif"/>
      <family val="2"/>
    </font>
    <font>
      <b/>
      <sz val="24"/>
      <color rgb="FFFF0000"/>
      <name val="Calibri"/>
      <family val="2"/>
      <scheme val="minor"/>
    </font>
    <font>
      <b/>
      <sz val="11"/>
      <color rgb="FFFF0000"/>
      <name val="Calibri"/>
      <family val="2"/>
      <scheme val="minor"/>
    </font>
    <font>
      <sz val="7"/>
      <color theme="0" tint="-0.14999847407452621"/>
      <name val="Calibri"/>
      <family val="2"/>
      <scheme val="minor"/>
    </font>
    <font>
      <sz val="10"/>
      <name val="Arial"/>
    </font>
    <font>
      <sz val="18"/>
      <color theme="3"/>
      <name val="Cambria"/>
      <family val="2"/>
      <scheme val="major"/>
    </font>
    <font>
      <u/>
      <sz val="10"/>
      <color indexed="12"/>
      <name val="Arial"/>
      <family val="2"/>
    </font>
    <font>
      <u/>
      <sz val="10"/>
      <color theme="10"/>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7"/>
      <color theme="1"/>
      <name val="Calibri"/>
      <family val="2"/>
    </font>
    <font>
      <i/>
      <sz val="7"/>
      <color theme="1"/>
      <name val="Calibri"/>
      <family val="2"/>
    </font>
  </fonts>
  <fills count="8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45"/>
      </patternFill>
    </fill>
    <fill>
      <patternFill patternType="solid">
        <fgColor indexed="42"/>
      </patternFill>
    </fill>
    <fill>
      <patternFill patternType="solid">
        <fgColor indexed="55"/>
      </patternFill>
    </fill>
    <fill>
      <patternFill patternType="solid">
        <fgColor rgb="FFF0F0F0"/>
        <bgColor indexed="64"/>
      </patternFill>
    </fill>
    <fill>
      <patternFill patternType="solid">
        <fgColor indexed="31"/>
        <bgColor indexed="44"/>
      </patternFill>
    </fill>
    <fill>
      <patternFill patternType="solid">
        <fgColor indexed="45"/>
        <bgColor indexed="46"/>
      </patternFill>
    </fill>
    <fill>
      <patternFill patternType="solid">
        <fgColor indexed="42"/>
        <bgColor indexed="27"/>
      </patternFill>
    </fill>
    <fill>
      <patternFill patternType="solid">
        <fgColor indexed="46"/>
        <bgColor indexed="45"/>
      </patternFill>
    </fill>
    <fill>
      <patternFill patternType="solid">
        <fgColor indexed="41"/>
        <bgColor indexed="44"/>
      </patternFill>
    </fill>
    <fill>
      <patternFill patternType="solid">
        <fgColor indexed="27"/>
        <bgColor indexed="4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19"/>
        <bgColor indexed="5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60"/>
        <bgColor indexed="25"/>
      </patternFill>
    </fill>
    <fill>
      <patternFill patternType="solid">
        <fgColor indexed="62"/>
        <bgColor indexed="48"/>
      </patternFill>
    </fill>
    <fill>
      <patternFill patternType="solid">
        <fgColor indexed="10"/>
        <bgColor indexed="16"/>
      </patternFill>
    </fill>
    <fill>
      <patternFill patternType="solid">
        <fgColor indexed="54"/>
        <bgColor indexed="63"/>
      </patternFill>
    </fill>
    <fill>
      <patternFill patternType="solid">
        <fgColor indexed="25"/>
        <bgColor indexed="60"/>
      </patternFill>
    </fill>
    <fill>
      <patternFill patternType="solid">
        <fgColor indexed="22"/>
        <bgColor indexed="31"/>
      </patternFill>
    </fill>
    <fill>
      <patternFill patternType="solid">
        <fgColor indexed="26"/>
        <bgColor indexed="43"/>
      </patternFill>
    </fill>
    <fill>
      <patternFill patternType="solid">
        <fgColor indexed="43"/>
        <bgColor indexed="26"/>
      </patternFill>
    </fill>
    <fill>
      <patternFill patternType="solid">
        <fgColor indexed="55"/>
        <bgColor indexed="23"/>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rgb="FF005E63"/>
        <bgColor indexed="64"/>
      </patternFill>
    </fill>
    <fill>
      <patternFill patternType="solid">
        <fgColor rgb="FF84DEE0"/>
        <bgColor indexed="64"/>
      </patternFill>
    </fill>
    <fill>
      <patternFill patternType="solid">
        <fgColor rgb="FF84DEE0"/>
        <bgColor indexed="51"/>
      </patternFill>
    </fill>
    <fill>
      <patternFill patternType="solid">
        <fgColor rgb="FF005E63"/>
        <bgColor indexed="21"/>
      </patternFill>
    </fill>
  </fills>
  <borders count="29">
    <border>
      <left/>
      <right/>
      <top/>
      <bottom/>
      <diagonal/>
    </border>
    <border>
      <left style="thin">
        <color rgb="FFCCCCFF"/>
      </left>
      <right style="thin">
        <color rgb="FFCCCCFF"/>
      </right>
      <top style="thin">
        <color rgb="FFCCCCFF"/>
      </top>
      <bottom style="thin">
        <color rgb="FFCCCCF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theme="0"/>
      </left>
      <right style="thin">
        <color theme="0"/>
      </right>
      <top style="thin">
        <color theme="0"/>
      </top>
      <bottom style="thin">
        <color theme="0"/>
      </bottom>
      <diagonal/>
    </border>
    <border>
      <left/>
      <right/>
      <top/>
      <bottom style="double">
        <color indexed="60"/>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ck">
        <color rgb="FF005E63"/>
      </left>
      <right style="thick">
        <color rgb="FF005E63"/>
      </right>
      <top style="thick">
        <color rgb="FF005E63"/>
      </top>
      <bottom/>
      <diagonal/>
    </border>
    <border>
      <left style="thick">
        <color rgb="FF005E63"/>
      </left>
      <right style="thick">
        <color rgb="FF005E63"/>
      </right>
      <top/>
      <bottom/>
      <diagonal/>
    </border>
    <border>
      <left style="thick">
        <color rgb="FF005E63"/>
      </left>
      <right style="thick">
        <color rgb="FF005E63"/>
      </right>
      <top/>
      <bottom style="thick">
        <color rgb="FF005E63"/>
      </bottom>
      <diagonal/>
    </border>
    <border>
      <left/>
      <right/>
      <top/>
      <bottom style="thick">
        <color rgb="FF005E63"/>
      </bottom>
      <diagonal/>
    </border>
  </borders>
  <cellStyleXfs count="3587">
    <xf numFmtId="0" fontId="0" fillId="0" borderId="0"/>
    <xf numFmtId="0" fontId="55" fillId="0" borderId="0" applyNumberFormat="0" applyFill="0" applyBorder="0" applyAlignment="0" applyProtection="0">
      <alignment vertical="top"/>
      <protection locked="0"/>
    </xf>
    <xf numFmtId="43" fontId="4" fillId="0" borderId="0" applyFont="0" applyFill="0" applyBorder="0" applyAlignment="0" applyProtection="0"/>
    <xf numFmtId="43" fontId="3" fillId="0" borderId="0" applyFont="0" applyFill="0" applyBorder="0" applyAlignment="0" applyProtection="0"/>
    <xf numFmtId="170" fontId="1" fillId="0" borderId="0" applyFill="0" applyBorder="0" applyAlignment="0" applyProtection="0"/>
    <xf numFmtId="0" fontId="5" fillId="0" borderId="0"/>
    <xf numFmtId="0" fontId="1" fillId="0" borderId="0"/>
    <xf numFmtId="0" fontId="5" fillId="0" borderId="0"/>
    <xf numFmtId="0" fontId="69" fillId="0" borderId="0"/>
    <xf numFmtId="0" fontId="5" fillId="0" borderId="0"/>
    <xf numFmtId="0" fontId="68" fillId="0" borderId="0"/>
    <xf numFmtId="0" fontId="5" fillId="0" borderId="0"/>
    <xf numFmtId="0" fontId="6" fillId="0" borderId="0"/>
    <xf numFmtId="0" fontId="5" fillId="0" borderId="0"/>
    <xf numFmtId="9" fontId="4" fillId="0" borderId="0" applyFont="0" applyFill="0" applyBorder="0" applyAlignment="0" applyProtection="0"/>
    <xf numFmtId="9" fontId="3"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171" fontId="85" fillId="0" borderId="0" applyBorder="0" applyProtection="0"/>
    <xf numFmtId="0" fontId="5" fillId="0" borderId="0"/>
    <xf numFmtId="0" fontId="69" fillId="0" borderId="0"/>
    <xf numFmtId="0" fontId="1" fillId="34" borderId="0" applyNumberFormat="0" applyBorder="0" applyAlignment="0" applyProtection="0"/>
    <xf numFmtId="0" fontId="133" fillId="11" borderId="0" applyNumberFormat="0" applyBorder="0" applyAlignment="0" applyProtection="0"/>
    <xf numFmtId="0" fontId="1" fillId="35" borderId="0" applyNumberFormat="0" applyBorder="0" applyAlignment="0" applyProtection="0"/>
    <xf numFmtId="0" fontId="133" fillId="15" borderId="0" applyNumberFormat="0" applyBorder="0" applyAlignment="0" applyProtection="0"/>
    <xf numFmtId="0" fontId="1" fillId="36" borderId="0" applyNumberFormat="0" applyBorder="0" applyAlignment="0" applyProtection="0"/>
    <xf numFmtId="0" fontId="133" fillId="19" borderId="0" applyNumberFormat="0" applyBorder="0" applyAlignment="0" applyProtection="0"/>
    <xf numFmtId="0" fontId="1" fillId="34" borderId="0" applyNumberFormat="0" applyBorder="0" applyAlignment="0" applyProtection="0"/>
    <xf numFmtId="0" fontId="133" fillId="23" borderId="0" applyNumberFormat="0" applyBorder="0" applyAlignment="0" applyProtection="0"/>
    <xf numFmtId="0" fontId="1" fillId="37" borderId="0" applyNumberFormat="0" applyBorder="0" applyAlignment="0" applyProtection="0"/>
    <xf numFmtId="0" fontId="133" fillId="27" borderId="0" applyNumberFormat="0" applyBorder="0" applyAlignment="0" applyProtection="0"/>
    <xf numFmtId="0" fontId="1" fillId="36" borderId="0" applyNumberFormat="0" applyBorder="0" applyAlignment="0" applyProtection="0"/>
    <xf numFmtId="0" fontId="133" fillId="31" borderId="0" applyNumberFormat="0" applyBorder="0" applyAlignment="0" applyProtection="0"/>
    <xf numFmtId="0" fontId="1" fillId="38" borderId="0" applyNumberFormat="0" applyBorder="0" applyAlignment="0" applyProtection="0"/>
    <xf numFmtId="0" fontId="133" fillId="12" borderId="0" applyNumberFormat="0" applyBorder="0" applyAlignment="0" applyProtection="0"/>
    <xf numFmtId="0" fontId="1" fillId="35" borderId="0" applyNumberFormat="0" applyBorder="0" applyAlignment="0" applyProtection="0"/>
    <xf numFmtId="0" fontId="133" fillId="16" borderId="0" applyNumberFormat="0" applyBorder="0" applyAlignment="0" applyProtection="0"/>
    <xf numFmtId="0" fontId="1" fillId="39" borderId="0" applyNumberFormat="0" applyBorder="0" applyAlignment="0" applyProtection="0"/>
    <xf numFmtId="0" fontId="133" fillId="20" borderId="0" applyNumberFormat="0" applyBorder="0" applyAlignment="0" applyProtection="0"/>
    <xf numFmtId="0" fontId="1" fillId="38" borderId="0" applyNumberFormat="0" applyBorder="0" applyAlignment="0" applyProtection="0"/>
    <xf numFmtId="0" fontId="133" fillId="24" borderId="0" applyNumberFormat="0" applyBorder="0" applyAlignment="0" applyProtection="0"/>
    <xf numFmtId="0" fontId="1" fillId="40" borderId="0" applyNumberFormat="0" applyBorder="0" applyAlignment="0" applyProtection="0"/>
    <xf numFmtId="0" fontId="133" fillId="28" borderId="0" applyNumberFormat="0" applyBorder="0" applyAlignment="0" applyProtection="0"/>
    <xf numFmtId="0" fontId="1" fillId="39" borderId="0" applyNumberFormat="0" applyBorder="0" applyAlignment="0" applyProtection="0"/>
    <xf numFmtId="0" fontId="133" fillId="32" borderId="0" applyNumberFormat="0" applyBorder="0" applyAlignment="0" applyProtection="0"/>
    <xf numFmtId="0" fontId="148" fillId="41" borderId="0" applyNumberFormat="0" applyBorder="0" applyAlignment="0" applyProtection="0"/>
    <xf numFmtId="0" fontId="147" fillId="13" borderId="0" applyNumberFormat="0" applyBorder="0" applyAlignment="0" applyProtection="0"/>
    <xf numFmtId="0" fontId="148" fillId="35" borderId="0" applyNumberFormat="0" applyBorder="0" applyAlignment="0" applyProtection="0"/>
    <xf numFmtId="0" fontId="147" fillId="17" borderId="0" applyNumberFormat="0" applyBorder="0" applyAlignment="0" applyProtection="0"/>
    <xf numFmtId="0" fontId="148" fillId="39" borderId="0" applyNumberFormat="0" applyBorder="0" applyAlignment="0" applyProtection="0"/>
    <xf numFmtId="0" fontId="147" fillId="21" borderId="0" applyNumberFormat="0" applyBorder="0" applyAlignment="0" applyProtection="0"/>
    <xf numFmtId="0" fontId="148" fillId="38" borderId="0" applyNumberFormat="0" applyBorder="0" applyAlignment="0" applyProtection="0"/>
    <xf numFmtId="0" fontId="147" fillId="25" borderId="0" applyNumberFormat="0" applyBorder="0" applyAlignment="0" applyProtection="0"/>
    <xf numFmtId="0" fontId="148" fillId="41" borderId="0" applyNumberFormat="0" applyBorder="0" applyAlignment="0" applyProtection="0"/>
    <xf numFmtId="0" fontId="147" fillId="29" borderId="0" applyNumberFormat="0" applyBorder="0" applyAlignment="0" applyProtection="0"/>
    <xf numFmtId="0" fontId="148" fillId="35" borderId="0" applyNumberFormat="0" applyBorder="0" applyAlignment="0" applyProtection="0"/>
    <xf numFmtId="0" fontId="147" fillId="33" borderId="0" applyNumberFormat="0" applyBorder="0" applyAlignment="0" applyProtection="0"/>
    <xf numFmtId="0" fontId="148" fillId="41" borderId="0" applyNumberFormat="0" applyBorder="0" applyAlignment="0" applyProtection="0"/>
    <xf numFmtId="0" fontId="147" fillId="10" borderId="0" applyNumberFormat="0" applyBorder="0" applyAlignment="0" applyProtection="0"/>
    <xf numFmtId="0" fontId="148" fillId="42" borderId="0" applyNumberFormat="0" applyBorder="0" applyAlignment="0" applyProtection="0"/>
    <xf numFmtId="0" fontId="147" fillId="14" borderId="0" applyNumberFormat="0" applyBorder="0" applyAlignment="0" applyProtection="0"/>
    <xf numFmtId="0" fontId="148" fillId="43" borderId="0" applyNumberFormat="0" applyBorder="0" applyAlignment="0" applyProtection="0"/>
    <xf numFmtId="0" fontId="147" fillId="18" borderId="0" applyNumberFormat="0" applyBorder="0" applyAlignment="0" applyProtection="0"/>
    <xf numFmtId="0" fontId="148" fillId="44" borderId="0" applyNumberFormat="0" applyBorder="0" applyAlignment="0" applyProtection="0"/>
    <xf numFmtId="0" fontId="147" fillId="22" borderId="0" applyNumberFormat="0" applyBorder="0" applyAlignment="0" applyProtection="0"/>
    <xf numFmtId="0" fontId="148" fillId="41" borderId="0" applyNumberFormat="0" applyBorder="0" applyAlignment="0" applyProtection="0"/>
    <xf numFmtId="0" fontId="147" fillId="26" borderId="0" applyNumberFormat="0" applyBorder="0" applyAlignment="0" applyProtection="0"/>
    <xf numFmtId="0" fontId="148" fillId="45" borderId="0" applyNumberFormat="0" applyBorder="0" applyAlignment="0" applyProtection="0"/>
    <xf numFmtId="0" fontId="147" fillId="30" borderId="0" applyNumberFormat="0" applyBorder="0" applyAlignment="0" applyProtection="0"/>
    <xf numFmtId="0" fontId="149" fillId="0" borderId="0" applyNumberFormat="0" applyFill="0" applyBorder="0" applyAlignment="0" applyProtection="0"/>
    <xf numFmtId="0" fontId="113" fillId="0" borderId="0" applyNumberFormat="0" applyFill="0" applyBorder="0" applyAlignment="0" applyProtection="0"/>
    <xf numFmtId="0" fontId="150" fillId="46" borderId="11" applyNumberFormat="0" applyAlignment="0" applyProtection="0"/>
    <xf numFmtId="0" fontId="143" fillId="7" borderId="5" applyNumberFormat="0" applyAlignment="0" applyProtection="0"/>
    <xf numFmtId="0" fontId="151" fillId="0" borderId="12" applyNumberFormat="0" applyFill="0" applyAlignment="0" applyProtection="0"/>
    <xf numFmtId="0" fontId="144" fillId="0" borderId="7" applyNumberFormat="0" applyFill="0" applyAlignment="0" applyProtection="0"/>
    <xf numFmtId="0" fontId="69" fillId="36" borderId="13" applyNumberFormat="0" applyFont="0" applyAlignment="0" applyProtection="0"/>
    <xf numFmtId="0" fontId="133" fillId="9" borderId="9" applyNumberFormat="0" applyFont="0" applyAlignment="0" applyProtection="0"/>
    <xf numFmtId="0" fontId="152" fillId="39" borderId="11" applyNumberFormat="0" applyAlignment="0" applyProtection="0"/>
    <xf numFmtId="0" fontId="141" fillId="6" borderId="5" applyNumberFormat="0" applyAlignment="0" applyProtection="0"/>
    <xf numFmtId="0" fontId="5" fillId="0" borderId="0" applyFont="0" applyFill="0" applyBorder="0" applyAlignment="0" applyProtection="0"/>
    <xf numFmtId="0" fontId="153" fillId="47" borderId="0" applyNumberFormat="0" applyBorder="0" applyAlignment="0" applyProtection="0"/>
    <xf numFmtId="0" fontId="139" fillId="4" borderId="0" applyNumberFormat="0" applyBorder="0" applyAlignment="0" applyProtection="0"/>
    <xf numFmtId="0" fontId="163" fillId="0" borderId="0" applyNumberFormat="0" applyFill="0" applyBorder="0" applyAlignment="0" applyProtection="0"/>
    <xf numFmtId="0" fontId="164" fillId="0" borderId="0" applyNumberFormat="0" applyFill="0" applyBorder="0" applyAlignment="0" applyProtection="0"/>
    <xf numFmtId="0" fontId="154" fillId="39" borderId="0" applyNumberFormat="0" applyBorder="0" applyAlignment="0" applyProtection="0"/>
    <xf numFmtId="0" fontId="140" fillId="5" borderId="0" applyNumberFormat="0" applyBorder="0" applyAlignment="0" applyProtection="0"/>
    <xf numFmtId="0" fontId="5" fillId="0" borderId="0"/>
    <xf numFmtId="0" fontId="133" fillId="0" borderId="0"/>
    <xf numFmtId="9" fontId="5" fillId="0" borderId="0" applyFont="0" applyFill="0" applyBorder="0" applyAlignment="0" applyProtection="0"/>
    <xf numFmtId="0" fontId="155" fillId="48" borderId="0" applyNumberFormat="0" applyBorder="0" applyAlignment="0" applyProtection="0"/>
    <xf numFmtId="0" fontId="138" fillId="3" borderId="0" applyNumberFormat="0" applyBorder="0" applyAlignment="0" applyProtection="0"/>
    <xf numFmtId="0" fontId="156" fillId="46" borderId="14" applyNumberFormat="0" applyAlignment="0" applyProtection="0"/>
    <xf numFmtId="0" fontId="142" fillId="7" borderId="6" applyNumberFormat="0" applyAlignment="0" applyProtection="0"/>
    <xf numFmtId="0" fontId="157" fillId="0" borderId="0" applyNumberFormat="0" applyFill="0" applyBorder="0" applyAlignment="0" applyProtection="0"/>
    <xf numFmtId="0" fontId="146" fillId="0" borderId="0" applyNumberFormat="0" applyFill="0" applyBorder="0" applyAlignment="0" applyProtection="0"/>
    <xf numFmtId="0" fontId="158" fillId="0" borderId="0" applyNumberFormat="0" applyFill="0" applyBorder="0" applyAlignment="0" applyProtection="0"/>
    <xf numFmtId="0" fontId="134" fillId="0" borderId="0" applyNumberFormat="0" applyFill="0" applyBorder="0" applyAlignment="0" applyProtection="0"/>
    <xf numFmtId="0" fontId="159" fillId="0" borderId="15" applyNumberFormat="0" applyFill="0" applyAlignment="0" applyProtection="0"/>
    <xf numFmtId="0" fontId="135" fillId="0" borderId="2" applyNumberFormat="0" applyFill="0" applyAlignment="0" applyProtection="0"/>
    <xf numFmtId="0" fontId="160" fillId="0" borderId="16" applyNumberFormat="0" applyFill="0" applyAlignment="0" applyProtection="0"/>
    <xf numFmtId="0" fontId="136" fillId="0" borderId="3" applyNumberFormat="0" applyFill="0" applyAlignment="0" applyProtection="0"/>
    <xf numFmtId="0" fontId="161" fillId="0" borderId="17" applyNumberFormat="0" applyFill="0" applyAlignment="0" applyProtection="0"/>
    <xf numFmtId="0" fontId="137" fillId="0" borderId="4" applyNumberFormat="0" applyFill="0" applyAlignment="0" applyProtection="0"/>
    <xf numFmtId="0" fontId="161" fillId="0" borderId="0" applyNumberFormat="0" applyFill="0" applyBorder="0" applyAlignment="0" applyProtection="0"/>
    <xf numFmtId="0" fontId="137" fillId="0" borderId="0" applyNumberFormat="0" applyFill="0" applyBorder="0" applyAlignment="0" applyProtection="0"/>
    <xf numFmtId="0" fontId="23" fillId="0" borderId="18" applyNumberFormat="0" applyFill="0" applyAlignment="0" applyProtection="0"/>
    <xf numFmtId="0" fontId="86" fillId="0" borderId="10" applyNumberFormat="0" applyFill="0" applyAlignment="0" applyProtection="0"/>
    <xf numFmtId="0" fontId="162" fillId="49" borderId="19" applyNumberFormat="0" applyAlignment="0" applyProtection="0"/>
    <xf numFmtId="0" fontId="145" fillId="8" borderId="8" applyNumberFormat="0" applyAlignment="0" applyProtection="0"/>
    <xf numFmtId="0" fontId="5" fillId="0" borderId="0"/>
    <xf numFmtId="3" fontId="165" fillId="50" borderId="20">
      <alignment horizontal="left" vertical="center" indent="1"/>
    </xf>
    <xf numFmtId="43" fontId="5" fillId="0" borderId="0" applyFont="0" applyFill="0" applyBorder="0" applyAlignment="0" applyProtection="0"/>
    <xf numFmtId="0" fontId="69"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5" fillId="0" borderId="0" applyFont="0" applyFill="0" applyBorder="0" applyAlignment="0" applyProtection="0"/>
    <xf numFmtId="0" fontId="133" fillId="0" borderId="0"/>
    <xf numFmtId="0" fontId="166"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5"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0" fontId="133" fillId="11" borderId="0" applyNumberFormat="0" applyBorder="0" applyAlignment="0" applyProtection="0"/>
    <xf numFmtId="0" fontId="133" fillId="15" borderId="0" applyNumberFormat="0" applyBorder="0" applyAlignment="0" applyProtection="0"/>
    <xf numFmtId="0" fontId="133" fillId="19" borderId="0" applyNumberFormat="0" applyBorder="0" applyAlignment="0" applyProtection="0"/>
    <xf numFmtId="0" fontId="133" fillId="23" borderId="0" applyNumberFormat="0" applyBorder="0" applyAlignment="0" applyProtection="0"/>
    <xf numFmtId="0" fontId="133" fillId="27" borderId="0" applyNumberFormat="0" applyBorder="0" applyAlignment="0" applyProtection="0"/>
    <xf numFmtId="0" fontId="133" fillId="31" borderId="0" applyNumberFormat="0" applyBorder="0" applyAlignment="0" applyProtection="0"/>
    <xf numFmtId="0" fontId="133" fillId="12" borderId="0" applyNumberFormat="0" applyBorder="0" applyAlignment="0" applyProtection="0"/>
    <xf numFmtId="0" fontId="133" fillId="16" borderId="0" applyNumberFormat="0" applyBorder="0" applyAlignment="0" applyProtection="0"/>
    <xf numFmtId="0" fontId="133" fillId="20" borderId="0" applyNumberFormat="0" applyBorder="0" applyAlignment="0" applyProtection="0"/>
    <xf numFmtId="0" fontId="133" fillId="24" borderId="0" applyNumberFormat="0" applyBorder="0" applyAlignment="0" applyProtection="0"/>
    <xf numFmtId="0" fontId="133" fillId="28" borderId="0" applyNumberFormat="0" applyBorder="0" applyAlignment="0" applyProtection="0"/>
    <xf numFmtId="0" fontId="133" fillId="32" borderId="0" applyNumberFormat="0" applyBorder="0" applyAlignment="0" applyProtection="0"/>
    <xf numFmtId="0" fontId="133" fillId="9" borderId="9" applyNumberFormat="0" applyFont="0" applyAlignment="0" applyProtection="0"/>
    <xf numFmtId="0" fontId="133" fillId="0" borderId="0"/>
    <xf numFmtId="9" fontId="68" fillId="0" borderId="0" applyFont="0" applyFill="0" applyBorder="0" applyAlignment="0" applyProtection="0"/>
    <xf numFmtId="0" fontId="162" fillId="72" borderId="19" applyNumberFormat="0" applyAlignment="0" applyProtection="0"/>
    <xf numFmtId="0" fontId="23" fillId="0" borderId="24" applyNumberFormat="0" applyFill="0" applyAlignment="0" applyProtection="0"/>
    <xf numFmtId="0" fontId="148" fillId="65" borderId="0" applyNumberFormat="0" applyBorder="0" applyAlignment="0" applyProtection="0"/>
    <xf numFmtId="0" fontId="148" fillId="64" borderId="0" applyNumberFormat="0" applyBorder="0" applyAlignment="0" applyProtection="0"/>
    <xf numFmtId="0" fontId="148" fillId="63" borderId="0" applyNumberFormat="0" applyBorder="0" applyAlignment="0" applyProtection="0"/>
    <xf numFmtId="0" fontId="148" fillId="59" borderId="0" applyNumberFormat="0" applyBorder="0" applyAlignment="0" applyProtection="0"/>
    <xf numFmtId="0" fontId="148" fillId="58" borderId="0" applyNumberFormat="0" applyBorder="0" applyAlignment="0" applyProtection="0"/>
    <xf numFmtId="0" fontId="148" fillId="61" borderId="0" applyNumberFormat="0" applyBorder="0" applyAlignment="0" applyProtection="0"/>
    <xf numFmtId="0" fontId="1" fillId="60" borderId="0" applyNumberFormat="0" applyBorder="0" applyAlignment="0" applyProtection="0"/>
    <xf numFmtId="0" fontId="1" fillId="57" borderId="0" applyNumberFormat="0" applyBorder="0" applyAlignment="0" applyProtection="0"/>
    <xf numFmtId="0" fontId="1" fillId="54" borderId="0" applyNumberFormat="0" applyBorder="0" applyAlignment="0" applyProtection="0"/>
    <xf numFmtId="0" fontId="1" fillId="59" borderId="0" applyNumberFormat="0" applyBorder="0" applyAlignment="0" applyProtection="0"/>
    <xf numFmtId="0" fontId="1" fillId="58" borderId="0" applyNumberFormat="0" applyBorder="0" applyAlignment="0" applyProtection="0"/>
    <xf numFmtId="0" fontId="1" fillId="57" borderId="0" applyNumberFormat="0" applyBorder="0" applyAlignment="0" applyProtection="0"/>
    <xf numFmtId="0" fontId="1" fillId="56" borderId="0" applyNumberFormat="0" applyBorder="0" applyAlignment="0" applyProtection="0"/>
    <xf numFmtId="0" fontId="1" fillId="55" borderId="0" applyNumberFormat="0" applyBorder="0" applyAlignment="0" applyProtection="0"/>
    <xf numFmtId="0" fontId="1" fillId="54" borderId="0" applyNumberFormat="0" applyBorder="0" applyAlignment="0" applyProtection="0"/>
    <xf numFmtId="0" fontId="1" fillId="53" borderId="0" applyNumberFormat="0" applyBorder="0" applyAlignment="0" applyProtection="0"/>
    <xf numFmtId="0" fontId="1" fillId="52" borderId="0" applyNumberFormat="0" applyBorder="0" applyAlignment="0" applyProtection="0"/>
    <xf numFmtId="0" fontId="1" fillId="51" borderId="0" applyNumberFormat="0" applyBorder="0" applyAlignment="0" applyProtection="0"/>
    <xf numFmtId="0" fontId="148" fillId="67" borderId="0" applyNumberFormat="0" applyBorder="0" applyAlignment="0" applyProtection="0"/>
    <xf numFmtId="0" fontId="148" fillId="66" borderId="0" applyNumberFormat="0" applyBorder="0" applyAlignment="0" applyProtection="0"/>
    <xf numFmtId="0" fontId="172" fillId="0" borderId="0" applyNumberFormat="0" applyFill="0" applyBorder="0" applyAlignment="0" applyProtection="0"/>
    <xf numFmtId="0" fontId="148" fillId="62" borderId="0" applyNumberFormat="0" applyBorder="0" applyAlignment="0" applyProtection="0"/>
    <xf numFmtId="0" fontId="172" fillId="0" borderId="23" applyNumberFormat="0" applyFill="0" applyAlignment="0" applyProtection="0"/>
    <xf numFmtId="0" fontId="170" fillId="0" borderId="22" applyNumberFormat="0" applyFill="0" applyAlignment="0" applyProtection="0"/>
    <xf numFmtId="0" fontId="173" fillId="0" borderId="0" applyNumberFormat="0" applyFill="0" applyBorder="0" applyAlignment="0" applyProtection="0"/>
    <xf numFmtId="0" fontId="169" fillId="0" borderId="0" applyNumberFormat="0" applyFill="0" applyBorder="0" applyAlignment="0" applyProtection="0"/>
    <xf numFmtId="0" fontId="152" fillId="56" borderId="11" applyNumberFormat="0" applyAlignment="0" applyProtection="0"/>
    <xf numFmtId="0" fontId="156" fillId="69" borderId="14" applyNumberFormat="0" applyAlignment="0" applyProtection="0"/>
    <xf numFmtId="0" fontId="154" fillId="0" borderId="21" applyNumberFormat="0" applyFill="0" applyAlignment="0" applyProtection="0"/>
    <xf numFmtId="173" fontId="5" fillId="0" borderId="0" applyFill="0" applyBorder="0" applyAlignment="0" applyProtection="0"/>
    <xf numFmtId="0" fontId="148" fillId="63" borderId="0" applyNumberFormat="0" applyBorder="0" applyAlignment="0" applyProtection="0"/>
    <xf numFmtId="0" fontId="171" fillId="0" borderId="16" applyNumberFormat="0" applyFill="0" applyAlignment="0" applyProtection="0"/>
    <xf numFmtId="0" fontId="168" fillId="71" borderId="0" applyNumberFormat="0" applyBorder="0" applyAlignment="0" applyProtection="0"/>
    <xf numFmtId="0" fontId="158" fillId="0" borderId="0" applyNumberFormat="0" applyFill="0" applyBorder="0" applyAlignment="0" applyProtection="0"/>
    <xf numFmtId="0" fontId="153" fillId="52" borderId="0" applyNumberFormat="0" applyBorder="0" applyAlignment="0" applyProtection="0"/>
    <xf numFmtId="0" fontId="5" fillId="70" borderId="13" applyNumberFormat="0" applyAlignment="0" applyProtection="0"/>
    <xf numFmtId="0" fontId="155" fillId="53" borderId="0" applyNumberFormat="0" applyBorder="0" applyAlignment="0" applyProtection="0"/>
    <xf numFmtId="0" fontId="167" fillId="69" borderId="11" applyNumberFormat="0" applyAlignment="0" applyProtection="0"/>
    <xf numFmtId="173" fontId="5" fillId="0" borderId="0" applyFill="0" applyBorder="0" applyAlignment="0" applyProtection="0"/>
    <xf numFmtId="0" fontId="148" fillId="68" borderId="0" applyNumberFormat="0" applyBorder="0" applyAlignment="0" applyProtection="0"/>
    <xf numFmtId="0" fontId="148" fillId="62" borderId="0" applyNumberFormat="0" applyBorder="0" applyAlignment="0" applyProtection="0"/>
    <xf numFmtId="0" fontId="177" fillId="0" borderId="0"/>
    <xf numFmtId="0" fontId="117" fillId="0" borderId="0" applyNumberFormat="0" applyFill="0" applyBorder="0" applyAlignment="0" applyProtection="0"/>
    <xf numFmtId="0" fontId="134" fillId="0" borderId="0" applyNumberFormat="0" applyFill="0" applyBorder="0" applyAlignment="0" applyProtection="0"/>
    <xf numFmtId="0" fontId="135" fillId="0" borderId="2" applyNumberFormat="0" applyFill="0" applyAlignment="0" applyProtection="0"/>
    <xf numFmtId="0" fontId="136" fillId="0" borderId="3" applyNumberFormat="0" applyFill="0" applyAlignment="0" applyProtection="0"/>
    <xf numFmtId="0" fontId="137" fillId="0" borderId="4" applyNumberFormat="0" applyFill="0" applyAlignment="0" applyProtection="0"/>
    <xf numFmtId="0" fontId="137" fillId="0" borderId="0" applyNumberFormat="0" applyFill="0" applyBorder="0" applyAlignment="0" applyProtection="0"/>
    <xf numFmtId="0" fontId="138" fillId="3" borderId="0" applyNumberFormat="0" applyBorder="0" applyAlignment="0" applyProtection="0"/>
    <xf numFmtId="0" fontId="139" fillId="4" borderId="0" applyNumberFormat="0" applyBorder="0" applyAlignment="0" applyProtection="0"/>
    <xf numFmtId="0" fontId="140" fillId="5" borderId="0" applyNumberFormat="0" applyBorder="0" applyAlignment="0" applyProtection="0"/>
    <xf numFmtId="0" fontId="141" fillId="6" borderId="5" applyNumberFormat="0" applyAlignment="0" applyProtection="0"/>
    <xf numFmtId="0" fontId="142" fillId="7" borderId="6" applyNumberFormat="0" applyAlignment="0" applyProtection="0"/>
    <xf numFmtId="0" fontId="143" fillId="7" borderId="5" applyNumberFormat="0" applyAlignment="0" applyProtection="0"/>
    <xf numFmtId="0" fontId="144" fillId="0" borderId="7" applyNumberFormat="0" applyFill="0" applyAlignment="0" applyProtection="0"/>
    <xf numFmtId="0" fontId="145" fillId="8" borderId="8" applyNumberFormat="0" applyAlignment="0" applyProtection="0"/>
    <xf numFmtId="0" fontId="113" fillId="0" borderId="0" applyNumberFormat="0" applyFill="0" applyBorder="0" applyAlignment="0" applyProtection="0"/>
    <xf numFmtId="0" fontId="133" fillId="9" borderId="9" applyNumberFormat="0" applyFont="0" applyAlignment="0" applyProtection="0"/>
    <xf numFmtId="0" fontId="146" fillId="0" borderId="0" applyNumberFormat="0" applyFill="0" applyBorder="0" applyAlignment="0" applyProtection="0"/>
    <xf numFmtId="0" fontId="86" fillId="0" borderId="10" applyNumberFormat="0" applyFill="0" applyAlignment="0" applyProtection="0"/>
    <xf numFmtId="0" fontId="147" fillId="10" borderId="0" applyNumberFormat="0" applyBorder="0" applyAlignment="0" applyProtection="0"/>
    <xf numFmtId="0" fontId="133" fillId="11" borderId="0" applyNumberFormat="0" applyBorder="0" applyAlignment="0" applyProtection="0"/>
    <xf numFmtId="0" fontId="133" fillId="12" borderId="0" applyNumberFormat="0" applyBorder="0" applyAlignment="0" applyProtection="0"/>
    <xf numFmtId="0" fontId="147" fillId="13" borderId="0" applyNumberFormat="0" applyBorder="0" applyAlignment="0" applyProtection="0"/>
    <xf numFmtId="0" fontId="147" fillId="14" borderId="0" applyNumberFormat="0" applyBorder="0" applyAlignment="0" applyProtection="0"/>
    <xf numFmtId="0" fontId="133" fillId="15" borderId="0" applyNumberFormat="0" applyBorder="0" applyAlignment="0" applyProtection="0"/>
    <xf numFmtId="0" fontId="133" fillId="16" borderId="0" applyNumberFormat="0" applyBorder="0" applyAlignment="0" applyProtection="0"/>
    <xf numFmtId="0" fontId="147" fillId="17" borderId="0" applyNumberFormat="0" applyBorder="0" applyAlignment="0" applyProtection="0"/>
    <xf numFmtId="0" fontId="147" fillId="18" borderId="0" applyNumberFormat="0" applyBorder="0" applyAlignment="0" applyProtection="0"/>
    <xf numFmtId="0" fontId="133" fillId="19" borderId="0" applyNumberFormat="0" applyBorder="0" applyAlignment="0" applyProtection="0"/>
    <xf numFmtId="0" fontId="133" fillId="20" borderId="0" applyNumberFormat="0" applyBorder="0" applyAlignment="0" applyProtection="0"/>
    <xf numFmtId="0" fontId="147" fillId="21" borderId="0" applyNumberFormat="0" applyBorder="0" applyAlignment="0" applyProtection="0"/>
    <xf numFmtId="0" fontId="147" fillId="22" borderId="0" applyNumberFormat="0" applyBorder="0" applyAlignment="0" applyProtection="0"/>
    <xf numFmtId="0" fontId="133" fillId="23" borderId="0" applyNumberFormat="0" applyBorder="0" applyAlignment="0" applyProtection="0"/>
    <xf numFmtId="0" fontId="133" fillId="24" borderId="0" applyNumberFormat="0" applyBorder="0" applyAlignment="0" applyProtection="0"/>
    <xf numFmtId="0" fontId="147" fillId="25" borderId="0" applyNumberFormat="0" applyBorder="0" applyAlignment="0" applyProtection="0"/>
    <xf numFmtId="0" fontId="147" fillId="26" borderId="0" applyNumberFormat="0" applyBorder="0" applyAlignment="0" applyProtection="0"/>
    <xf numFmtId="0" fontId="133" fillId="27" borderId="0" applyNumberFormat="0" applyBorder="0" applyAlignment="0" applyProtection="0"/>
    <xf numFmtId="0" fontId="133" fillId="28" borderId="0" applyNumberFormat="0" applyBorder="0" applyAlignment="0" applyProtection="0"/>
    <xf numFmtId="0" fontId="147" fillId="29" borderId="0" applyNumberFormat="0" applyBorder="0" applyAlignment="0" applyProtection="0"/>
    <xf numFmtId="0" fontId="147" fillId="30" borderId="0" applyNumberFormat="0" applyBorder="0" applyAlignment="0" applyProtection="0"/>
    <xf numFmtId="0" fontId="133" fillId="31" borderId="0" applyNumberFormat="0" applyBorder="0" applyAlignment="0" applyProtection="0"/>
    <xf numFmtId="0" fontId="133" fillId="32" borderId="0" applyNumberFormat="0" applyBorder="0" applyAlignment="0" applyProtection="0"/>
    <xf numFmtId="0" fontId="147" fillId="33" borderId="0" applyNumberFormat="0" applyBorder="0" applyAlignment="0" applyProtection="0"/>
    <xf numFmtId="174" fontId="5" fillId="0" borderId="0" applyFont="0" applyFill="0" applyBorder="0" applyAlignment="0" applyProtection="0"/>
    <xf numFmtId="17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78" fillId="0" borderId="0" applyNumberFormat="0" applyFill="0" applyBorder="0" applyAlignment="0" applyProtection="0"/>
    <xf numFmtId="175" fontId="5" fillId="0" borderId="0" applyFill="0" applyBorder="0" applyAlignment="0" applyProtection="0"/>
    <xf numFmtId="0" fontId="179" fillId="0" borderId="0" applyNumberFormat="0" applyFill="0" applyBorder="0" applyAlignment="0" applyProtection="0"/>
    <xf numFmtId="176" fontId="5" fillId="0" borderId="0" applyFont="0" applyFill="0" applyBorder="0" applyAlignment="0" applyProtection="0"/>
    <xf numFmtId="0" fontId="180" fillId="0" borderId="0" applyNumberFormat="0" applyFill="0" applyBorder="0" applyAlignment="0" applyProtection="0">
      <alignment vertical="top"/>
      <protection locked="0"/>
    </xf>
    <xf numFmtId="43" fontId="5" fillId="0" borderId="0" applyFont="0" applyFill="0" applyBorder="0" applyAlignment="0" applyProtection="0"/>
    <xf numFmtId="43" fontId="133" fillId="0" borderId="0" applyFont="0" applyFill="0" applyBorder="0" applyAlignment="0" applyProtection="0"/>
    <xf numFmtId="43" fontId="133" fillId="0" borderId="0" applyFont="0" applyFill="0" applyBorder="0" applyAlignment="0" applyProtection="0"/>
    <xf numFmtId="0" fontId="133" fillId="0" borderId="0"/>
    <xf numFmtId="43" fontId="133" fillId="0" borderId="0" applyFont="0" applyFill="0" applyBorder="0" applyAlignment="0" applyProtection="0"/>
    <xf numFmtId="9" fontId="133" fillId="0" borderId="0" applyFont="0" applyFill="0" applyBorder="0" applyAlignment="0" applyProtection="0"/>
    <xf numFmtId="43" fontId="133" fillId="0" borderId="0" applyFont="0" applyFill="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73"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48"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5"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74"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 fillId="76"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77"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3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5"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79"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80"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2"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43"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78"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1"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8" fillId="45" borderId="0" applyNumberFormat="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49" fillId="0" borderId="0" applyNumberFormat="0" applyFill="0" applyBorder="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0" fillId="38" borderId="11" applyNumberFormat="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151" fillId="0" borderId="12" applyNumberFormat="0" applyFill="0" applyAlignment="0" applyProtection="0"/>
    <xf numFmtId="0" fontId="5"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 fillId="36" borderId="13" applyNumberFormat="0" applyFon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0" fontId="152" fillId="34" borderId="11" applyNumberFormat="0" applyAlignment="0" applyProtection="0"/>
    <xf numFmtId="44" fontId="5" fillId="0" borderId="0" applyFont="0" applyFill="0" applyBorder="0" applyAlignment="0" applyProtection="0"/>
    <xf numFmtId="0" fontId="5" fillId="0" borderId="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53" fillId="47" borderId="0" applyNumberFormat="0" applyBorder="0" applyAlignment="0" applyProtection="0"/>
    <xf numFmtId="0" fontId="179" fillId="0" borderId="0" applyNumberFormat="0" applyFill="0" applyBorder="0" applyAlignment="0" applyProtection="0">
      <alignment vertical="top"/>
      <protection locked="0"/>
    </xf>
    <xf numFmtId="0" fontId="179"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54"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5" fillId="48" borderId="0" applyNumberFormat="0" applyBorder="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6" fillId="38" borderId="14" applyNumberFormat="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0" fontId="181" fillId="0" borderId="0" applyNumberFormat="0" applyFill="0" applyBorder="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2" fillId="0" borderId="22"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3" fillId="0" borderId="16"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23" applyNumberFormat="0" applyFill="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184" fillId="0" borderId="0" applyNumberFormat="0" applyFill="0" applyBorder="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23" fillId="0" borderId="24" applyNumberFormat="0" applyFill="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62" fillId="49" borderId="19" applyNumberFormat="0" applyAlignment="0" applyProtection="0"/>
    <xf numFmtId="0" fontId="133"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cellStyleXfs>
  <cellXfs count="1119">
    <xf numFmtId="0" fontId="0" fillId="0" borderId="0" xfId="0"/>
    <xf numFmtId="0" fontId="24" fillId="0" borderId="0" xfId="0" applyFont="1"/>
    <xf numFmtId="0" fontId="26" fillId="0" borderId="0" xfId="0" applyFont="1"/>
    <xf numFmtId="0" fontId="27" fillId="0" borderId="0" xfId="0" applyFont="1" applyAlignment="1">
      <alignment vertical="center"/>
    </xf>
    <xf numFmtId="0" fontId="24" fillId="0" borderId="0" xfId="0" applyFont="1" applyAlignment="1">
      <alignment horizontal="right"/>
    </xf>
    <xf numFmtId="0" fontId="27" fillId="0" borderId="0" xfId="0" applyFont="1"/>
    <xf numFmtId="0" fontId="24" fillId="0" borderId="0" xfId="0" applyFont="1" applyBorder="1" applyAlignment="1">
      <alignment horizontal="right" vertical="center"/>
    </xf>
    <xf numFmtId="0" fontId="24" fillId="0" borderId="0" xfId="0" applyFont="1" applyBorder="1" applyAlignment="1">
      <alignment horizontal="right" vertical="center" wrapText="1"/>
    </xf>
    <xf numFmtId="0" fontId="27" fillId="0" borderId="0" xfId="0" applyFont="1" applyFill="1" applyBorder="1" applyAlignment="1">
      <alignment horizontal="right" vertical="center" wrapText="1"/>
    </xf>
    <xf numFmtId="0" fontId="24" fillId="0" borderId="0" xfId="0" applyFont="1" applyBorder="1" applyAlignment="1">
      <alignment horizontal="center" vertical="center"/>
    </xf>
    <xf numFmtId="3" fontId="24" fillId="0" borderId="0" xfId="0" applyNumberFormat="1" applyFont="1"/>
    <xf numFmtId="0" fontId="28" fillId="0" borderId="0" xfId="0" applyFont="1" applyAlignment="1"/>
    <xf numFmtId="0" fontId="7" fillId="0" borderId="0" xfId="0" applyFont="1" applyBorder="1"/>
    <xf numFmtId="0" fontId="10" fillId="0" borderId="0" xfId="0" applyFont="1" applyFill="1" applyBorder="1"/>
    <xf numFmtId="0" fontId="7" fillId="0" borderId="0" xfId="0" applyFont="1" applyFill="1" applyBorder="1"/>
    <xf numFmtId="165" fontId="29" fillId="0" borderId="0" xfId="0" applyNumberFormat="1" applyFont="1"/>
    <xf numFmtId="0" fontId="0" fillId="0" borderId="0" xfId="0"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Border="1" applyAlignment="1">
      <alignment horizontal="left" vertical="center"/>
    </xf>
    <xf numFmtId="0" fontId="10" fillId="0" borderId="0" xfId="0" applyFont="1" applyBorder="1"/>
    <xf numFmtId="0" fontId="10" fillId="0" borderId="0" xfId="0" applyFont="1" applyBorder="1" applyAlignment="1">
      <alignment horizontal="right" vertical="center" wrapText="1"/>
    </xf>
    <xf numFmtId="0" fontId="16" fillId="0" borderId="0" xfId="0" applyFont="1" applyFill="1" applyBorder="1" applyAlignment="1">
      <alignment horizontal="right" vertical="center" wrapText="1"/>
    </xf>
    <xf numFmtId="0" fontId="10" fillId="0" borderId="0" xfId="0" applyFont="1" applyBorder="1" applyAlignment="1">
      <alignment horizontal="center" vertical="center" wrapText="1"/>
    </xf>
    <xf numFmtId="3" fontId="10" fillId="0" borderId="0" xfId="0" applyNumberFormat="1" applyFont="1" applyBorder="1" applyAlignment="1">
      <alignment vertical="center"/>
    </xf>
    <xf numFmtId="3" fontId="16" fillId="0" borderId="0" xfId="0" applyNumberFormat="1" applyFont="1" applyFill="1" applyBorder="1" applyAlignment="1">
      <alignment vertical="center"/>
    </xf>
    <xf numFmtId="0" fontId="16" fillId="0" borderId="0" xfId="0" applyFont="1" applyBorder="1"/>
    <xf numFmtId="2" fontId="12" fillId="0" borderId="0" xfId="0" applyNumberFormat="1" applyFont="1" applyFill="1" applyBorder="1" applyAlignment="1" applyProtection="1">
      <alignment vertical="center"/>
    </xf>
    <xf numFmtId="3" fontId="12" fillId="0" borderId="0" xfId="0" applyNumberFormat="1" applyFont="1" applyFill="1" applyBorder="1" applyAlignment="1" applyProtection="1">
      <alignment vertical="center"/>
    </xf>
    <xf numFmtId="0" fontId="12" fillId="0" borderId="0" xfId="0" applyFont="1" applyBorder="1"/>
    <xf numFmtId="3" fontId="10" fillId="0" borderId="0" xfId="0" applyNumberFormat="1" applyFont="1" applyBorder="1" applyAlignment="1">
      <alignment horizontal="right" vertical="center"/>
    </xf>
    <xf numFmtId="0" fontId="10" fillId="0" borderId="0" xfId="0" applyFont="1" applyBorder="1" applyAlignment="1">
      <alignment vertical="center"/>
    </xf>
    <xf numFmtId="0" fontId="18" fillId="0" borderId="0" xfId="0" applyFont="1" applyBorder="1" applyAlignment="1">
      <alignment vertical="center"/>
    </xf>
    <xf numFmtId="0" fontId="16" fillId="0" borderId="0" xfId="0" applyFont="1" applyAlignment="1">
      <alignment horizontal="left" vertical="center"/>
    </xf>
    <xf numFmtId="164" fontId="10" fillId="0" borderId="0" xfId="0" applyNumberFormat="1" applyFont="1" applyAlignment="1">
      <alignment horizontal="center" vertical="center"/>
    </xf>
    <xf numFmtId="164" fontId="16" fillId="0" borderId="0" xfId="0" applyNumberFormat="1" applyFont="1" applyAlignment="1">
      <alignment horizontal="center" vertical="center"/>
    </xf>
    <xf numFmtId="164" fontId="10" fillId="0" borderId="0" xfId="0" applyNumberFormat="1" applyFont="1" applyBorder="1" applyAlignment="1">
      <alignment horizontal="right" vertical="center" wrapText="1"/>
    </xf>
    <xf numFmtId="164" fontId="16" fillId="0" borderId="0" xfId="0" applyNumberFormat="1" applyFont="1" applyBorder="1" applyAlignment="1">
      <alignment horizontal="right" vertical="center" wrapText="1"/>
    </xf>
    <xf numFmtId="0" fontId="10" fillId="0" borderId="0" xfId="0" applyFont="1" applyBorder="1" applyAlignment="1">
      <alignment horizontal="left" vertical="center"/>
    </xf>
    <xf numFmtId="164" fontId="10" fillId="0" borderId="0" xfId="0" applyNumberFormat="1" applyFont="1" applyBorder="1" applyAlignment="1">
      <alignment horizontal="center" vertical="center"/>
    </xf>
    <xf numFmtId="164" fontId="16" fillId="0" borderId="0" xfId="0" applyNumberFormat="1" applyFont="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horizontal="left" vertical="center" wrapText="1"/>
    </xf>
    <xf numFmtId="0" fontId="12" fillId="0" borderId="0" xfId="0" applyFont="1" applyAlignment="1">
      <alignment horizontal="left" vertical="center"/>
    </xf>
    <xf numFmtId="164" fontId="16" fillId="0" borderId="0" xfId="0" applyNumberFormat="1" applyFont="1" applyBorder="1" applyAlignment="1">
      <alignment horizontal="left" vertical="center"/>
    </xf>
    <xf numFmtId="0" fontId="15" fillId="0" borderId="0" xfId="0" applyFont="1"/>
    <xf numFmtId="3" fontId="10" fillId="0" borderId="0" xfId="0" applyNumberFormat="1" applyFont="1" applyBorder="1" applyAlignment="1">
      <alignment horizontal="right" vertical="center" wrapText="1"/>
    </xf>
    <xf numFmtId="3" fontId="10" fillId="0" borderId="0" xfId="0" applyNumberFormat="1" applyFont="1" applyAlignment="1">
      <alignment vertical="center"/>
    </xf>
    <xf numFmtId="3" fontId="16" fillId="0" borderId="0" xfId="0" applyNumberFormat="1" applyFont="1" applyAlignment="1">
      <alignment vertical="center"/>
    </xf>
    <xf numFmtId="3" fontId="16" fillId="0" borderId="0" xfId="0" applyNumberFormat="1" applyFont="1" applyBorder="1" applyAlignment="1">
      <alignment vertical="center"/>
    </xf>
    <xf numFmtId="3" fontId="10" fillId="0" borderId="0" xfId="0" applyNumberFormat="1" applyFont="1"/>
    <xf numFmtId="3" fontId="16" fillId="0" borderId="0" xfId="0" applyNumberFormat="1" applyFont="1"/>
    <xf numFmtId="0" fontId="10" fillId="0" borderId="0" xfId="0" applyFont="1"/>
    <xf numFmtId="0" fontId="16" fillId="0" borderId="0" xfId="0" applyFont="1"/>
    <xf numFmtId="0" fontId="10" fillId="0" borderId="0" xfId="0" applyFont="1" applyAlignment="1"/>
    <xf numFmtId="0" fontId="16" fillId="0" borderId="0" xfId="0" applyFont="1" applyAlignment="1">
      <alignment vertical="center"/>
    </xf>
    <xf numFmtId="0" fontId="10" fillId="0" borderId="0" xfId="0" applyFont="1" applyAlignment="1">
      <alignment horizontal="right"/>
    </xf>
    <xf numFmtId="0" fontId="10" fillId="0" borderId="0" xfId="0" applyFont="1" applyBorder="1" applyAlignment="1">
      <alignment horizontal="right" vertical="center"/>
    </xf>
    <xf numFmtId="0" fontId="10" fillId="0" borderId="0" xfId="0" applyFont="1" applyFill="1" applyBorder="1" applyAlignment="1">
      <alignment horizontal="right" vertical="center" wrapText="1"/>
    </xf>
    <xf numFmtId="0" fontId="10" fillId="0" borderId="0" xfId="0" applyFont="1" applyBorder="1" applyAlignment="1">
      <alignment horizontal="center" vertical="center"/>
    </xf>
    <xf numFmtId="0" fontId="10" fillId="0" borderId="0" xfId="0" applyFont="1" applyFill="1" applyBorder="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0" fillId="0" borderId="0" xfId="0" applyFont="1" applyFill="1" applyAlignment="1">
      <alignment vertical="center"/>
    </xf>
    <xf numFmtId="0" fontId="10" fillId="0" borderId="0" xfId="0" applyFont="1" applyFill="1"/>
    <xf numFmtId="0" fontId="16" fillId="0" borderId="0" xfId="0" applyFont="1" applyFill="1"/>
    <xf numFmtId="3" fontId="10"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7" fillId="0" borderId="0" xfId="0" applyFont="1" applyBorder="1" applyAlignment="1">
      <alignment horizontal="left" vertical="center" wrapText="1"/>
    </xf>
    <xf numFmtId="3" fontId="10" fillId="0" borderId="0" xfId="0" quotePrefix="1" applyNumberFormat="1" applyFont="1" applyAlignment="1">
      <alignment vertical="center"/>
    </xf>
    <xf numFmtId="3" fontId="16" fillId="0" borderId="0" xfId="0" quotePrefix="1" applyNumberFormat="1" applyFont="1" applyFill="1" applyAlignment="1">
      <alignment vertical="center"/>
    </xf>
    <xf numFmtId="165" fontId="10" fillId="0" borderId="0" xfId="15" quotePrefix="1" applyNumberFormat="1" applyFont="1" applyFill="1" applyAlignment="1">
      <alignment vertical="center"/>
    </xf>
    <xf numFmtId="3" fontId="10" fillId="0" borderId="0" xfId="3" applyNumberFormat="1" applyFont="1" applyFill="1" applyBorder="1" applyAlignment="1">
      <alignment vertical="center"/>
    </xf>
    <xf numFmtId="3" fontId="16" fillId="0" borderId="0" xfId="3" applyNumberFormat="1" applyFont="1" applyFill="1" applyBorder="1" applyAlignment="1">
      <alignment vertical="center"/>
    </xf>
    <xf numFmtId="0" fontId="10" fillId="0" borderId="0" xfId="0" applyFont="1" applyAlignment="1">
      <alignment horizontal="left" wrapText="1"/>
    </xf>
    <xf numFmtId="3" fontId="10" fillId="0" borderId="0" xfId="0" applyNumberFormat="1" applyFont="1" applyFill="1" applyBorder="1" applyAlignment="1">
      <alignment vertical="center"/>
    </xf>
    <xf numFmtId="0" fontId="12" fillId="0" borderId="0" xfId="0" applyFont="1" applyAlignment="1"/>
    <xf numFmtId="0" fontId="16" fillId="0" borderId="0" xfId="0" applyFont="1" applyFill="1" applyAlignment="1"/>
    <xf numFmtId="0" fontId="9" fillId="0" borderId="0" xfId="0" applyFont="1" applyAlignment="1">
      <alignment vertical="center"/>
    </xf>
    <xf numFmtId="3" fontId="10" fillId="0" borderId="0" xfId="0" applyNumberFormat="1" applyFont="1" applyFill="1" applyBorder="1"/>
    <xf numFmtId="3" fontId="16" fillId="0" borderId="0" xfId="0" applyNumberFormat="1" applyFont="1" applyAlignment="1">
      <alignment horizontal="right" vertical="center"/>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3" fontId="10" fillId="0" borderId="0" xfId="0" applyNumberFormat="1" applyFont="1" applyFill="1" applyBorder="1" applyAlignment="1">
      <alignment horizontal="right" vertical="center" wrapText="1"/>
    </xf>
    <xf numFmtId="0" fontId="7" fillId="0" borderId="0" xfId="0" applyFont="1"/>
    <xf numFmtId="0" fontId="12" fillId="0" borderId="0" xfId="0" applyFont="1"/>
    <xf numFmtId="0" fontId="16" fillId="0" borderId="0" xfId="0" applyFont="1" applyFill="1" applyBorder="1"/>
    <xf numFmtId="49" fontId="10" fillId="0" borderId="0" xfId="0" applyNumberFormat="1" applyFont="1" applyFill="1" applyAlignment="1">
      <alignment horizontal="right" vertical="center" wrapText="1"/>
    </xf>
    <xf numFmtId="3" fontId="10" fillId="0" borderId="0" xfId="0" applyNumberFormat="1" applyFont="1" applyFill="1" applyAlignment="1">
      <alignment vertical="center"/>
    </xf>
    <xf numFmtId="3" fontId="16" fillId="0" borderId="0" xfId="0" applyNumberFormat="1" applyFont="1" applyFill="1" applyAlignment="1">
      <alignment vertical="center"/>
    </xf>
    <xf numFmtId="164" fontId="10" fillId="0" borderId="0" xfId="12" applyNumberFormat="1" applyFont="1"/>
    <xf numFmtId="0" fontId="10" fillId="0" borderId="0" xfId="0" applyFont="1" applyFill="1" applyAlignment="1"/>
    <xf numFmtId="0" fontId="9" fillId="0" borderId="0" xfId="0" applyFont="1" applyFill="1" applyBorder="1" applyAlignment="1">
      <alignment vertical="center"/>
    </xf>
    <xf numFmtId="3" fontId="12" fillId="0" borderId="0" xfId="0" applyNumberFormat="1" applyFont="1" applyFill="1" applyAlignment="1">
      <alignment vertical="center"/>
    </xf>
    <xf numFmtId="3" fontId="11" fillId="0" borderId="0" xfId="0" applyNumberFormat="1" applyFont="1" applyFill="1" applyAlignment="1">
      <alignment vertical="center"/>
    </xf>
    <xf numFmtId="164" fontId="10" fillId="0" borderId="0" xfId="0" applyNumberFormat="1" applyFont="1"/>
    <xf numFmtId="164" fontId="10" fillId="0" borderId="0" xfId="0" applyNumberFormat="1" applyFont="1" applyAlignment="1">
      <alignment horizontal="right"/>
    </xf>
    <xf numFmtId="0" fontId="11" fillId="0" borderId="0" xfId="0" applyFont="1" applyBorder="1"/>
    <xf numFmtId="0" fontId="12" fillId="0" borderId="0" xfId="0" applyFont="1" applyFill="1"/>
    <xf numFmtId="0" fontId="10" fillId="0" borderId="0" xfId="0" applyFont="1" applyFill="1" applyAlignment="1">
      <alignment horizontal="left" vertical="center"/>
    </xf>
    <xf numFmtId="165" fontId="12" fillId="0" borderId="0" xfId="14" applyNumberFormat="1" applyFont="1"/>
    <xf numFmtId="3" fontId="10" fillId="0" borderId="0" xfId="0" applyNumberFormat="1" applyFont="1" applyFill="1" applyAlignment="1">
      <alignment horizontal="right" vertical="center"/>
    </xf>
    <xf numFmtId="3" fontId="10" fillId="0" borderId="0" xfId="0" applyNumberFormat="1" applyFont="1" applyFill="1"/>
    <xf numFmtId="165" fontId="10" fillId="0" borderId="0" xfId="0" applyNumberFormat="1" applyFont="1"/>
    <xf numFmtId="3" fontId="12" fillId="0" borderId="0" xfId="14" applyNumberFormat="1" applyFont="1"/>
    <xf numFmtId="3" fontId="11" fillId="0" borderId="0" xfId="14" applyNumberFormat="1" applyFont="1"/>
    <xf numFmtId="0" fontId="16" fillId="0" borderId="0" xfId="0" applyFont="1" applyBorder="1" applyAlignment="1">
      <alignment vertical="center"/>
    </xf>
    <xf numFmtId="3" fontId="16" fillId="0" borderId="0" xfId="0" quotePrefix="1" applyNumberFormat="1" applyFont="1" applyBorder="1" applyAlignment="1">
      <alignment vertical="center"/>
    </xf>
    <xf numFmtId="0" fontId="20" fillId="0" borderId="0" xfId="0" applyFont="1" applyAlignment="1">
      <alignment vertical="center"/>
    </xf>
    <xf numFmtId="0" fontId="22"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vertical="center"/>
    </xf>
    <xf numFmtId="0" fontId="0" fillId="0" borderId="0" xfId="0" applyFill="1" applyAlignment="1">
      <alignment vertical="center"/>
    </xf>
    <xf numFmtId="165" fontId="16" fillId="0" borderId="0" xfId="15" applyNumberFormat="1" applyFont="1" applyFill="1" applyBorder="1" applyAlignment="1">
      <alignment horizontal="right" vertical="center"/>
    </xf>
    <xf numFmtId="0" fontId="30" fillId="0" borderId="0" xfId="0" applyFont="1" applyAlignment="1">
      <alignment vertical="center"/>
    </xf>
    <xf numFmtId="0" fontId="12" fillId="0" borderId="0" xfId="0" applyFont="1" applyAlignment="1">
      <alignment vertical="center"/>
    </xf>
    <xf numFmtId="0" fontId="11" fillId="0" borderId="0" xfId="0" applyFont="1" applyAlignment="1">
      <alignment vertical="center"/>
    </xf>
    <xf numFmtId="49" fontId="10" fillId="0" borderId="0" xfId="0" applyNumberFormat="1" applyFont="1" applyFill="1" applyAlignment="1">
      <alignment textRotation="90"/>
    </xf>
    <xf numFmtId="0" fontId="10" fillId="0" borderId="0" xfId="0" applyFont="1" applyFill="1" applyAlignment="1">
      <alignment textRotation="90"/>
    </xf>
    <xf numFmtId="164" fontId="10" fillId="0" borderId="0" xfId="0" applyNumberFormat="1" applyFont="1" applyFill="1"/>
    <xf numFmtId="165" fontId="12" fillId="0" borderId="0" xfId="0" applyNumberFormat="1" applyFont="1"/>
    <xf numFmtId="0" fontId="9" fillId="0" borderId="0" xfId="0" applyFont="1" applyFill="1" applyBorder="1" applyAlignment="1">
      <alignment horizontal="left" vertical="center" wrapText="1"/>
    </xf>
    <xf numFmtId="0" fontId="12" fillId="0" borderId="0" xfId="0" applyFont="1" applyBorder="1" applyAlignment="1">
      <alignment horizontal="left" vertical="center"/>
    </xf>
    <xf numFmtId="0" fontId="12" fillId="0" borderId="0" xfId="0" applyFont="1" applyFill="1" applyBorder="1" applyAlignment="1">
      <alignment horizontal="left" vertical="center"/>
    </xf>
    <xf numFmtId="3" fontId="16" fillId="0" borderId="0" xfId="2" applyNumberFormat="1" applyFont="1" applyFill="1" applyBorder="1" applyAlignment="1">
      <alignment vertical="center"/>
    </xf>
    <xf numFmtId="3" fontId="21" fillId="0" borderId="0" xfId="0" applyNumberFormat="1" applyFont="1" applyFill="1" applyAlignment="1">
      <alignment horizontal="right" vertical="center"/>
    </xf>
    <xf numFmtId="0" fontId="7" fillId="0" borderId="0" xfId="0" applyFont="1" applyBorder="1" applyAlignment="1">
      <alignment vertical="center"/>
    </xf>
    <xf numFmtId="0" fontId="10" fillId="0" borderId="0" xfId="0" applyFont="1" applyFill="1" applyBorder="1" applyAlignment="1">
      <alignment horizontal="right" vertical="center"/>
    </xf>
    <xf numFmtId="0" fontId="12" fillId="0" borderId="0" xfId="0" applyFont="1" applyFill="1" applyBorder="1"/>
    <xf numFmtId="3" fontId="10" fillId="0" borderId="0" xfId="2" applyNumberFormat="1" applyFont="1" applyFill="1" applyBorder="1" applyAlignment="1">
      <alignment vertical="center"/>
    </xf>
    <xf numFmtId="165" fontId="10" fillId="0" borderId="0" xfId="14" applyNumberFormat="1" applyFont="1" applyFill="1" applyBorder="1" applyAlignment="1">
      <alignment vertical="center"/>
    </xf>
    <xf numFmtId="165" fontId="16" fillId="0" borderId="0" xfId="14" applyNumberFormat="1" applyFont="1" applyFill="1" applyBorder="1" applyAlignment="1">
      <alignment vertical="center"/>
    </xf>
    <xf numFmtId="0" fontId="12" fillId="0" borderId="0" xfId="0" applyFont="1" applyFill="1" applyBorder="1" applyAlignment="1">
      <alignment vertical="center"/>
    </xf>
    <xf numFmtId="3" fontId="11" fillId="0" borderId="0" xfId="2" applyNumberFormat="1" applyFont="1" applyFill="1" applyBorder="1" applyAlignment="1">
      <alignment horizontal="right" vertical="center"/>
    </xf>
    <xf numFmtId="3" fontId="10" fillId="0" borderId="0" xfId="2" applyNumberFormat="1" applyFont="1" applyFill="1" applyBorder="1" applyAlignment="1">
      <alignment horizontal="right" vertical="center"/>
    </xf>
    <xf numFmtId="0" fontId="9" fillId="0" borderId="0" xfId="0" applyFont="1" applyBorder="1" applyAlignment="1">
      <alignment horizontal="left" vertical="center"/>
    </xf>
    <xf numFmtId="3" fontId="10" fillId="0" borderId="0" xfId="3" applyNumberFormat="1" applyFont="1" applyFill="1" applyBorder="1" applyAlignment="1">
      <alignment horizontal="right" vertical="center"/>
    </xf>
    <xf numFmtId="3" fontId="16" fillId="0" borderId="0" xfId="3" applyNumberFormat="1" applyFont="1" applyFill="1" applyBorder="1" applyAlignment="1">
      <alignment horizontal="right" vertical="center"/>
    </xf>
    <xf numFmtId="0" fontId="12" fillId="0" borderId="0" xfId="0" applyFont="1" applyAlignment="1">
      <alignment horizontal="left"/>
    </xf>
    <xf numFmtId="0" fontId="12" fillId="0" borderId="0" xfId="0" applyFont="1" applyBorder="1" applyAlignment="1"/>
    <xf numFmtId="3" fontId="16" fillId="0" borderId="0" xfId="0" applyNumberFormat="1" applyFont="1" applyFill="1" applyBorder="1" applyAlignment="1">
      <alignment horizontal="right" vertical="center"/>
    </xf>
    <xf numFmtId="0" fontId="12" fillId="0" borderId="0" xfId="0" applyFont="1" applyAlignment="1">
      <alignment horizontal="left" wrapText="1"/>
    </xf>
    <xf numFmtId="165" fontId="12" fillId="0" borderId="0" xfId="15" quotePrefix="1" applyNumberFormat="1" applyFont="1" applyAlignment="1">
      <alignment horizontal="right" vertical="center"/>
    </xf>
    <xf numFmtId="165" fontId="10" fillId="0" borderId="0" xfId="0" applyNumberFormat="1" applyFont="1" applyFill="1" applyBorder="1" applyAlignment="1">
      <alignment horizontal="right"/>
    </xf>
    <xf numFmtId="0" fontId="16" fillId="0" borderId="0" xfId="0" applyFont="1" applyFill="1" applyAlignment="1">
      <alignment horizontal="left" vertical="center"/>
    </xf>
    <xf numFmtId="165" fontId="10" fillId="0" borderId="0" xfId="15" applyNumberFormat="1" applyFont="1" applyFill="1" applyBorder="1" applyAlignment="1">
      <alignment horizontal="right" vertical="center"/>
    </xf>
    <xf numFmtId="3" fontId="10" fillId="0" borderId="0" xfId="15" applyNumberFormat="1" applyFont="1" applyFill="1" applyBorder="1" applyAlignment="1">
      <alignment horizontal="right" vertical="center"/>
    </xf>
    <xf numFmtId="165" fontId="10" fillId="0" borderId="0" xfId="3" applyNumberFormat="1" applyFont="1" applyFill="1" applyBorder="1" applyAlignment="1">
      <alignment horizontal="right" vertical="center"/>
    </xf>
    <xf numFmtId="165" fontId="16" fillId="0" borderId="0" xfId="3" applyNumberFormat="1" applyFont="1" applyFill="1" applyBorder="1" applyAlignment="1">
      <alignment horizontal="right" vertical="center"/>
    </xf>
    <xf numFmtId="10" fontId="10" fillId="0" borderId="0" xfId="3" applyNumberFormat="1" applyFont="1" applyFill="1" applyBorder="1" applyAlignment="1">
      <alignment horizontal="right" vertical="center"/>
    </xf>
    <xf numFmtId="3" fontId="21" fillId="0" borderId="0" xfId="15" applyNumberFormat="1" applyFont="1" applyFill="1" applyAlignment="1">
      <alignment vertical="center"/>
    </xf>
    <xf numFmtId="164" fontId="12" fillId="0" borderId="0" xfId="0" applyNumberFormat="1" applyFont="1" applyBorder="1" applyAlignment="1">
      <alignment horizontal="center" vertical="center"/>
    </xf>
    <xf numFmtId="0" fontId="0" fillId="0" borderId="0" xfId="0" applyBorder="1" applyAlignment="1">
      <alignment vertical="center"/>
    </xf>
    <xf numFmtId="165" fontId="10" fillId="0" borderId="0" xfId="14" applyNumberFormat="1" applyFont="1" applyBorder="1" applyAlignment="1">
      <alignment horizontal="right" vertical="center"/>
    </xf>
    <xf numFmtId="0" fontId="18" fillId="0" borderId="0" xfId="0" applyFont="1" applyAlignment="1"/>
    <xf numFmtId="3" fontId="12" fillId="0" borderId="0" xfId="0" applyNumberFormat="1" applyFont="1"/>
    <xf numFmtId="3" fontId="16" fillId="0" borderId="0" xfId="0" applyNumberFormat="1" applyFont="1" applyFill="1"/>
    <xf numFmtId="3" fontId="12" fillId="0" borderId="0" xfId="0" applyNumberFormat="1" applyFont="1" applyFill="1"/>
    <xf numFmtId="3" fontId="10" fillId="0" borderId="0" xfId="14" applyNumberFormat="1" applyFont="1" applyFill="1" applyBorder="1" applyAlignment="1">
      <alignment vertical="center"/>
    </xf>
    <xf numFmtId="0" fontId="12" fillId="0" borderId="0" xfId="0" applyFont="1" applyBorder="1" applyAlignment="1">
      <alignment horizontal="right" vertical="center"/>
    </xf>
    <xf numFmtId="3" fontId="10" fillId="0" borderId="0" xfId="0" applyNumberFormat="1" applyFont="1" applyFill="1" applyAlignment="1">
      <alignment horizontal="right" vertical="center" wrapText="1"/>
    </xf>
    <xf numFmtId="3" fontId="16" fillId="0" borderId="0" xfId="2" applyNumberFormat="1" applyFont="1" applyFill="1" applyBorder="1" applyAlignment="1">
      <alignment horizontal="right" vertical="center"/>
    </xf>
    <xf numFmtId="3" fontId="16" fillId="0" borderId="0" xfId="0" applyNumberFormat="1" applyFont="1" applyFill="1" applyAlignment="1">
      <alignment horizontal="right" vertical="center" wrapText="1"/>
    </xf>
    <xf numFmtId="0" fontId="9" fillId="0" borderId="0" xfId="0" applyFont="1" applyFill="1" applyBorder="1"/>
    <xf numFmtId="3" fontId="12" fillId="0" borderId="0" xfId="0" applyNumberFormat="1" applyFont="1" applyFill="1" applyAlignment="1">
      <alignment horizontal="right" vertical="center"/>
    </xf>
    <xf numFmtId="165" fontId="16" fillId="0" borderId="0" xfId="0" applyNumberFormat="1" applyFont="1" applyFill="1"/>
    <xf numFmtId="0" fontId="7" fillId="0" borderId="0" xfId="0" applyFont="1" applyFill="1" applyAlignment="1">
      <alignment vertical="center"/>
    </xf>
    <xf numFmtId="49" fontId="31" fillId="0" borderId="0" xfId="0" applyNumberFormat="1" applyFont="1" applyFill="1" applyAlignment="1">
      <alignment horizontal="right" vertical="center" wrapText="1"/>
    </xf>
    <xf numFmtId="0" fontId="18" fillId="0" borderId="0" xfId="0" applyFont="1" applyFill="1"/>
    <xf numFmtId="0" fontId="10" fillId="0" borderId="0" xfId="0" applyFont="1" applyFill="1" applyAlignment="1">
      <alignment horizontal="right"/>
    </xf>
    <xf numFmtId="0" fontId="8" fillId="0" borderId="0" xfId="0" applyFont="1" applyFill="1" applyBorder="1" applyAlignment="1">
      <alignment vertical="center"/>
    </xf>
    <xf numFmtId="3" fontId="16" fillId="0" borderId="0" xfId="0" applyNumberFormat="1" applyFont="1" applyFill="1" applyAlignment="1">
      <alignment horizontal="right" vertical="center"/>
    </xf>
    <xf numFmtId="49" fontId="10" fillId="0" borderId="0" xfId="0" applyNumberFormat="1" applyFont="1"/>
    <xf numFmtId="0" fontId="16" fillId="0" borderId="0" xfId="0" applyFont="1" applyFill="1" applyAlignment="1">
      <alignment horizontal="right"/>
    </xf>
    <xf numFmtId="0" fontId="10" fillId="0" borderId="0" xfId="0" applyFont="1" applyBorder="1" applyAlignment="1"/>
    <xf numFmtId="0" fontId="10" fillId="0" borderId="0" xfId="0" applyFont="1" applyFill="1" applyBorder="1" applyAlignment="1">
      <alignment horizontal="left" vertical="center" indent="1"/>
    </xf>
    <xf numFmtId="0" fontId="12" fillId="0" borderId="0" xfId="0" applyFont="1" applyFill="1" applyBorder="1" applyAlignment="1">
      <alignment horizontal="left" vertical="center" indent="1"/>
    </xf>
    <xf numFmtId="165" fontId="16" fillId="0" borderId="0" xfId="0" applyNumberFormat="1" applyFont="1"/>
    <xf numFmtId="0" fontId="7" fillId="0" borderId="0" xfId="0" applyFont="1" applyAlignment="1">
      <alignment vertical="center"/>
    </xf>
    <xf numFmtId="3" fontId="16" fillId="0" borderId="0" xfId="0" applyNumberFormat="1" applyFont="1" applyFill="1" applyBorder="1"/>
    <xf numFmtId="3" fontId="10" fillId="0" borderId="0" xfId="0" applyNumberFormat="1" applyFont="1" applyFill="1" applyAlignment="1">
      <alignment horizontal="right"/>
    </xf>
    <xf numFmtId="3" fontId="11" fillId="0" borderId="0" xfId="0" applyNumberFormat="1" applyFont="1" applyFill="1"/>
    <xf numFmtId="3" fontId="16" fillId="0" borderId="0" xfId="0" applyNumberFormat="1" applyFont="1" applyFill="1" applyAlignment="1">
      <alignment horizontal="right"/>
    </xf>
    <xf numFmtId="166" fontId="12" fillId="0" borderId="0" xfId="0" applyNumberFormat="1" applyFont="1" applyFill="1"/>
    <xf numFmtId="166" fontId="12" fillId="0" borderId="0" xfId="0" applyNumberFormat="1" applyFont="1" applyFill="1" applyAlignment="1">
      <alignment horizontal="right"/>
    </xf>
    <xf numFmtId="0" fontId="34" fillId="0" borderId="0" xfId="0" applyFont="1" applyAlignment="1">
      <alignment vertical="center"/>
    </xf>
    <xf numFmtId="165" fontId="11" fillId="0" borderId="0" xfId="15" quotePrefix="1" applyNumberFormat="1" applyFont="1" applyAlignment="1">
      <alignment horizontal="right" vertical="center"/>
    </xf>
    <xf numFmtId="0" fontId="21" fillId="0" borderId="0" xfId="0" applyFont="1" applyFill="1"/>
    <xf numFmtId="3" fontId="11" fillId="0" borderId="0" xfId="0" applyNumberFormat="1" applyFont="1"/>
    <xf numFmtId="0" fontId="36" fillId="0" borderId="0" xfId="0" applyFont="1" applyAlignment="1">
      <alignment horizontal="center" vertical="center"/>
    </xf>
    <xf numFmtId="0" fontId="37" fillId="0" borderId="0" xfId="0" applyFont="1"/>
    <xf numFmtId="0" fontId="38" fillId="0" borderId="0" xfId="0" applyFont="1" applyAlignment="1">
      <alignment horizontal="center" vertical="center"/>
    </xf>
    <xf numFmtId="165" fontId="12" fillId="0" borderId="0" xfId="0" applyNumberFormat="1" applyFont="1" applyFill="1" applyBorder="1" applyProtection="1"/>
    <xf numFmtId="3" fontId="10" fillId="0" borderId="0" xfId="0" applyNumberFormat="1" applyFont="1" applyFill="1" applyBorder="1" applyProtection="1"/>
    <xf numFmtId="0" fontId="41" fillId="0" borderId="0" xfId="0" applyFont="1"/>
    <xf numFmtId="0" fontId="42" fillId="0" borderId="0" xfId="0" applyFont="1"/>
    <xf numFmtId="0" fontId="42" fillId="0" borderId="0" xfId="0" applyFont="1" applyAlignment="1">
      <alignment vertical="center"/>
    </xf>
    <xf numFmtId="0" fontId="35" fillId="0" borderId="0" xfId="0" applyFont="1" applyAlignment="1">
      <alignment vertical="center"/>
    </xf>
    <xf numFmtId="0" fontId="0" fillId="0" borderId="0" xfId="0" applyAlignment="1">
      <alignment horizontal="left" vertical="center"/>
    </xf>
    <xf numFmtId="0" fontId="0" fillId="0" borderId="0" xfId="0" applyFont="1" applyAlignment="1">
      <alignment horizontal="left" vertical="center"/>
    </xf>
    <xf numFmtId="0" fontId="43" fillId="0" borderId="0" xfId="0" applyFont="1" applyAlignment="1">
      <alignment horizontal="left" vertical="center" wrapText="1"/>
    </xf>
    <xf numFmtId="0" fontId="44"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Fill="1" applyAlignment="1">
      <alignment vertical="center"/>
    </xf>
    <xf numFmtId="0" fontId="35" fillId="0" borderId="0" xfId="0" applyFont="1" applyAlignment="1">
      <alignment horizontal="right" vertical="center" wrapText="1"/>
    </xf>
    <xf numFmtId="0" fontId="34" fillId="0" borderId="0" xfId="0" applyFont="1" applyAlignment="1">
      <alignment horizontal="right" vertical="center" wrapText="1"/>
    </xf>
    <xf numFmtId="0" fontId="2" fillId="0" borderId="0" xfId="0" applyFont="1" applyFill="1" applyAlignment="1">
      <alignment vertical="center" wrapText="1"/>
    </xf>
    <xf numFmtId="0" fontId="34" fillId="0" borderId="0" xfId="0" applyFont="1" applyAlignment="1">
      <alignment vertical="center" wrapText="1"/>
    </xf>
    <xf numFmtId="0" fontId="45" fillId="0" borderId="0" xfId="0" applyFont="1" applyAlignment="1">
      <alignment vertical="center"/>
    </xf>
    <xf numFmtId="0" fontId="45" fillId="0" borderId="0" xfId="0" applyFont="1" applyAlignment="1">
      <alignment vertical="center" wrapText="1"/>
    </xf>
    <xf numFmtId="0" fontId="39" fillId="0" borderId="0" xfId="0" applyFont="1" applyAlignment="1">
      <alignment vertical="center"/>
    </xf>
    <xf numFmtId="0" fontId="34" fillId="0" borderId="0" xfId="0" applyFont="1" applyBorder="1" applyAlignment="1">
      <alignment vertical="center"/>
    </xf>
    <xf numFmtId="0" fontId="0" fillId="0" borderId="0" xfId="0" applyAlignment="1">
      <alignment vertical="center" wrapText="1"/>
    </xf>
    <xf numFmtId="0" fontId="47" fillId="0" borderId="0" xfId="0" applyFont="1" applyAlignment="1">
      <alignment vertical="center"/>
    </xf>
    <xf numFmtId="0" fontId="47" fillId="0" borderId="0" xfId="0" applyFont="1" applyAlignment="1">
      <alignment horizontal="right" vertical="center"/>
    </xf>
    <xf numFmtId="0" fontId="40" fillId="0" borderId="0" xfId="0" applyFont="1" applyAlignment="1">
      <alignment vertical="center"/>
    </xf>
    <xf numFmtId="0" fontId="40" fillId="0" borderId="0" xfId="0" applyFont="1" applyAlignment="1">
      <alignment horizontal="right" vertical="center"/>
    </xf>
    <xf numFmtId="0" fontId="48" fillId="0" borderId="0" xfId="0" applyFont="1" applyAlignment="1">
      <alignment vertical="center"/>
    </xf>
    <xf numFmtId="0" fontId="49" fillId="0" borderId="0" xfId="0" applyFont="1" applyAlignment="1">
      <alignment vertical="center"/>
    </xf>
    <xf numFmtId="0" fontId="49"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right" vertical="center"/>
    </xf>
    <xf numFmtId="0" fontId="12" fillId="0" borderId="0" xfId="0" applyFont="1" applyFill="1" applyBorder="1" applyAlignment="1" applyProtection="1"/>
    <xf numFmtId="0" fontId="10"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2" fillId="0" borderId="0" xfId="0" applyFont="1" applyFill="1" applyBorder="1" applyAlignment="1" applyProtection="1">
      <alignment vertical="center" wrapText="1"/>
    </xf>
    <xf numFmtId="0" fontId="12" fillId="0" borderId="0" xfId="0" applyFont="1" applyBorder="1" applyAlignment="1">
      <alignment vertical="center"/>
    </xf>
    <xf numFmtId="0" fontId="8" fillId="0" borderId="0" xfId="0" applyFont="1" applyAlignment="1">
      <alignment vertical="center" wrapText="1"/>
    </xf>
    <xf numFmtId="0" fontId="8" fillId="0" borderId="0" xfId="0" applyFont="1" applyAlignment="1">
      <alignment vertical="center"/>
    </xf>
    <xf numFmtId="3" fontId="32" fillId="0" borderId="0" xfId="0" applyNumberFormat="1" applyFont="1"/>
    <xf numFmtId="0" fontId="56" fillId="0" borderId="0" xfId="0" applyFont="1" applyAlignment="1">
      <alignment vertical="center"/>
    </xf>
    <xf numFmtId="0" fontId="57" fillId="0" borderId="0" xfId="0" applyFont="1" applyAlignment="1">
      <alignment vertical="center"/>
    </xf>
    <xf numFmtId="0" fontId="56" fillId="0" borderId="0" xfId="0" applyFont="1" applyFill="1" applyAlignment="1">
      <alignment vertical="center"/>
    </xf>
    <xf numFmtId="0" fontId="18" fillId="0" borderId="0" xfId="0" applyFont="1"/>
    <xf numFmtId="0" fontId="58" fillId="0" borderId="0" xfId="0" applyFont="1"/>
    <xf numFmtId="0" fontId="18" fillId="0" borderId="0" xfId="0" applyFont="1" applyAlignment="1">
      <alignment horizontal="right"/>
    </xf>
    <xf numFmtId="3" fontId="18" fillId="0" borderId="0" xfId="0" applyNumberFormat="1" applyFont="1"/>
    <xf numFmtId="0" fontId="21" fillId="0" borderId="0" xfId="0" applyFont="1"/>
    <xf numFmtId="0" fontId="18" fillId="0" borderId="0" xfId="0" applyFont="1" applyBorder="1"/>
    <xf numFmtId="0" fontId="18" fillId="0" borderId="0" xfId="0" applyFont="1" applyFill="1" applyBorder="1"/>
    <xf numFmtId="49" fontId="18" fillId="0" borderId="0" xfId="0" applyNumberFormat="1" applyFont="1" applyFill="1" applyAlignment="1">
      <alignment textRotation="90"/>
    </xf>
    <xf numFmtId="0" fontId="18" fillId="0" borderId="0" xfId="0" applyFont="1" applyFill="1" applyAlignment="1">
      <alignment textRotation="90"/>
    </xf>
    <xf numFmtId="164" fontId="18" fillId="0" borderId="0" xfId="0" applyNumberFormat="1" applyFont="1" applyFill="1"/>
    <xf numFmtId="49" fontId="18" fillId="0" borderId="0" xfId="0" applyNumberFormat="1" applyFont="1" applyFill="1"/>
    <xf numFmtId="49" fontId="18" fillId="0" borderId="0" xfId="0" applyNumberFormat="1" applyFont="1" applyFill="1" applyAlignment="1">
      <alignment horizontal="center" vertical="center" wrapText="1"/>
    </xf>
    <xf numFmtId="3" fontId="21" fillId="0" borderId="0" xfId="3" applyNumberFormat="1" applyFont="1" applyFill="1" applyBorder="1" applyAlignment="1">
      <alignment vertical="center"/>
    </xf>
    <xf numFmtId="3" fontId="18" fillId="0" borderId="0" xfId="0" applyNumberFormat="1" applyFont="1" applyFill="1" applyBorder="1"/>
    <xf numFmtId="3" fontId="18" fillId="0" borderId="0" xfId="0" applyNumberFormat="1" applyFont="1" applyFill="1" applyBorder="1" applyAlignment="1">
      <alignment horizontal="center" vertical="center" wrapText="1"/>
    </xf>
    <xf numFmtId="3" fontId="18" fillId="0" borderId="0" xfId="0" applyNumberFormat="1" applyFont="1" applyFill="1" applyBorder="1" applyAlignment="1">
      <alignment horizontal="right" vertical="center" wrapText="1"/>
    </xf>
    <xf numFmtId="17" fontId="18" fillId="0" borderId="0" xfId="0" applyNumberFormat="1" applyFont="1" applyFill="1" applyBorder="1" applyAlignment="1">
      <alignment horizontal="right" vertical="center" wrapText="1"/>
    </xf>
    <xf numFmtId="0" fontId="56" fillId="0" borderId="0" xfId="0" applyFont="1"/>
    <xf numFmtId="0" fontId="18" fillId="0" borderId="0" xfId="0" applyFont="1" applyAlignment="1">
      <alignment horizontal="left"/>
    </xf>
    <xf numFmtId="3" fontId="18" fillId="0" borderId="0" xfId="0" applyNumberFormat="1" applyFont="1" applyAlignment="1">
      <alignment horizontal="left"/>
    </xf>
    <xf numFmtId="0" fontId="18" fillId="0" borderId="0" xfId="0" applyFont="1" applyFill="1" applyBorder="1" applyAlignment="1">
      <alignment horizontal="left"/>
    </xf>
    <xf numFmtId="0" fontId="18" fillId="0" borderId="0" xfId="0" applyFont="1" applyFill="1" applyAlignment="1">
      <alignment horizontal="left"/>
    </xf>
    <xf numFmtId="0" fontId="18" fillId="0" borderId="0" xfId="0" applyFont="1" applyBorder="1" applyAlignment="1">
      <alignment horizontal="left"/>
    </xf>
    <xf numFmtId="49" fontId="18" fillId="0" borderId="0" xfId="0" applyNumberFormat="1" applyFont="1" applyFill="1" applyAlignment="1">
      <alignment horizontal="left" textRotation="90"/>
    </xf>
    <xf numFmtId="164" fontId="18" fillId="0" borderId="0" xfId="0" applyNumberFormat="1" applyFont="1" applyFill="1" applyAlignment="1">
      <alignment horizontal="left"/>
    </xf>
    <xf numFmtId="3" fontId="18" fillId="0" borderId="0" xfId="3" applyNumberFormat="1" applyFont="1" applyFill="1" applyBorder="1" applyAlignment="1">
      <alignment horizontal="left" vertical="center"/>
    </xf>
    <xf numFmtId="3" fontId="18" fillId="0" borderId="0" xfId="0" applyNumberFormat="1" applyFont="1" applyFill="1" applyBorder="1" applyAlignment="1">
      <alignment horizontal="left" vertical="center" wrapText="1"/>
    </xf>
    <xf numFmtId="0" fontId="18" fillId="0" borderId="0" xfId="0" applyFont="1" applyAlignment="1">
      <alignment horizontal="right" vertical="center"/>
    </xf>
    <xf numFmtId="17" fontId="18" fillId="0" borderId="0" xfId="0" applyNumberFormat="1" applyFont="1" applyFill="1" applyBorder="1"/>
    <xf numFmtId="3" fontId="18" fillId="0" borderId="0" xfId="0" applyNumberFormat="1" applyFont="1" applyFill="1" applyBorder="1" applyAlignment="1">
      <alignment horizontal="left"/>
    </xf>
    <xf numFmtId="0" fontId="21" fillId="0" borderId="0" xfId="0" applyFont="1" applyFill="1" applyBorder="1" applyAlignment="1">
      <alignment vertical="center"/>
    </xf>
    <xf numFmtId="0" fontId="56" fillId="0" borderId="0" xfId="0" applyFont="1" applyAlignment="1">
      <alignment vertical="center" wrapText="1"/>
    </xf>
    <xf numFmtId="0" fontId="56" fillId="0" borderId="0" xfId="0" applyFont="1" applyBorder="1" applyAlignment="1">
      <alignment vertical="center"/>
    </xf>
    <xf numFmtId="0" fontId="56" fillId="0" borderId="0" xfId="0" applyFont="1" applyFill="1" applyBorder="1" applyAlignment="1">
      <alignment vertical="center"/>
    </xf>
    <xf numFmtId="0" fontId="56" fillId="0" borderId="0" xfId="0" applyFont="1" applyFill="1" applyAlignment="1">
      <alignment vertical="center" wrapText="1"/>
    </xf>
    <xf numFmtId="0" fontId="56" fillId="0" borderId="0" xfId="0" applyFont="1" applyFill="1" applyAlignment="1"/>
    <xf numFmtId="165" fontId="10" fillId="0" borderId="0" xfId="0" applyNumberFormat="1" applyFont="1" applyFill="1"/>
    <xf numFmtId="0" fontId="9" fillId="0" borderId="0" xfId="0" applyFont="1" applyAlignment="1">
      <alignment horizontal="left" vertical="center"/>
    </xf>
    <xf numFmtId="165" fontId="10" fillId="0" borderId="0" xfId="14" applyNumberFormat="1" applyFont="1" applyFill="1"/>
    <xf numFmtId="165" fontId="16" fillId="0" borderId="0" xfId="14" applyNumberFormat="1" applyFont="1" applyFill="1"/>
    <xf numFmtId="165" fontId="24" fillId="0" borderId="0" xfId="14" applyNumberFormat="1" applyFont="1" applyFill="1"/>
    <xf numFmtId="0" fontId="17" fillId="0" borderId="0" xfId="0" applyFont="1"/>
    <xf numFmtId="0" fontId="0" fillId="0" borderId="0" xfId="0" applyFill="1"/>
    <xf numFmtId="0" fontId="12" fillId="0" borderId="0" xfId="0" applyFont="1" applyFill="1" applyAlignment="1">
      <alignment horizontal="left" vertical="center"/>
    </xf>
    <xf numFmtId="165" fontId="10" fillId="0" borderId="0" xfId="0" applyNumberFormat="1" applyFont="1" applyFill="1" applyBorder="1" applyAlignment="1">
      <alignment vertical="center"/>
    </xf>
    <xf numFmtId="0" fontId="16" fillId="0" borderId="0" xfId="0" applyFont="1" applyFill="1" applyAlignment="1">
      <alignment vertical="center"/>
    </xf>
    <xf numFmtId="3" fontId="12" fillId="0" borderId="0" xfId="2" applyNumberFormat="1" applyFont="1" applyFill="1" applyBorder="1" applyAlignment="1">
      <alignment vertical="center"/>
    </xf>
    <xf numFmtId="11" fontId="16" fillId="0" borderId="0" xfId="0" applyNumberFormat="1" applyFont="1" applyFill="1" applyBorder="1" applyAlignment="1">
      <alignment horizontal="left" vertical="center"/>
    </xf>
    <xf numFmtId="0" fontId="7" fillId="0" borderId="0" xfId="0" applyFont="1" applyFill="1"/>
    <xf numFmtId="3" fontId="7" fillId="0" borderId="0" xfId="0" applyNumberFormat="1" applyFont="1" applyFill="1" applyBorder="1"/>
    <xf numFmtId="9" fontId="10" fillId="0" borderId="0" xfId="14" applyFont="1"/>
    <xf numFmtId="0" fontId="42" fillId="0" borderId="0" xfId="0" applyFont="1" applyFill="1" applyAlignment="1">
      <alignment vertical="center"/>
    </xf>
    <xf numFmtId="0" fontId="13" fillId="0" borderId="0" xfId="0" applyFont="1" applyFill="1" applyAlignment="1">
      <alignment vertical="center"/>
    </xf>
    <xf numFmtId="0" fontId="18" fillId="0" borderId="0" xfId="0" applyFont="1" applyFill="1" applyBorder="1" applyAlignment="1">
      <alignment vertical="center"/>
    </xf>
    <xf numFmtId="0" fontId="15" fillId="0" borderId="0" xfId="0" applyFont="1" applyFill="1" applyBorder="1"/>
    <xf numFmtId="0" fontId="10" fillId="0" borderId="0" xfId="0" applyFont="1" applyFill="1" applyBorder="1" applyAlignment="1">
      <alignment horizontal="left"/>
    </xf>
    <xf numFmtId="0" fontId="10" fillId="0" borderId="0" xfId="0" applyFont="1" applyFill="1" applyBorder="1" applyAlignment="1">
      <alignment horizontal="right"/>
    </xf>
    <xf numFmtId="164" fontId="10" fillId="0" borderId="0" xfId="14" applyNumberFormat="1" applyFont="1" applyFill="1" applyBorder="1"/>
    <xf numFmtId="167" fontId="10" fillId="0" borderId="0" xfId="14" applyNumberFormat="1" applyFont="1" applyFill="1" applyBorder="1"/>
    <xf numFmtId="164" fontId="10" fillId="0" borderId="0" xfId="7" applyNumberFormat="1" applyFont="1" applyFill="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3" fontId="7" fillId="0" borderId="0" xfId="0" applyNumberFormat="1" applyFont="1" applyAlignment="1">
      <alignment vertical="center"/>
    </xf>
    <xf numFmtId="0" fontId="7" fillId="0" borderId="0" xfId="0" applyFont="1" applyAlignment="1">
      <alignment horizontal="right" vertical="center"/>
    </xf>
    <xf numFmtId="3" fontId="7" fillId="0" borderId="0" xfId="0" applyNumberFormat="1" applyFont="1" applyAlignment="1">
      <alignment horizontal="right" vertical="center"/>
    </xf>
    <xf numFmtId="0" fontId="17" fillId="0" borderId="0" xfId="0" applyFont="1" applyAlignment="1">
      <alignment vertical="center"/>
    </xf>
    <xf numFmtId="0" fontId="1" fillId="0" borderId="0" xfId="0" applyFont="1" applyFill="1" applyAlignment="1">
      <alignment vertical="center"/>
    </xf>
    <xf numFmtId="0" fontId="8" fillId="0" borderId="0" xfId="0" applyFont="1" applyBorder="1" applyAlignment="1">
      <alignment vertical="center"/>
    </xf>
    <xf numFmtId="0" fontId="1" fillId="0" borderId="0" xfId="0" applyFont="1" applyFill="1" applyBorder="1" applyAlignment="1">
      <alignment vertical="center"/>
    </xf>
    <xf numFmtId="0" fontId="1" fillId="0" borderId="0" xfId="0" applyFont="1" applyFill="1" applyAlignment="1"/>
    <xf numFmtId="9" fontId="7" fillId="0" borderId="0" xfId="14" applyFont="1"/>
    <xf numFmtId="9" fontId="8" fillId="0" borderId="0" xfId="14" applyFont="1"/>
    <xf numFmtId="0" fontId="7" fillId="0" borderId="0" xfId="0" quotePrefix="1" applyNumberFormat="1" applyFont="1" applyAlignment="1">
      <alignment horizontal="left"/>
    </xf>
    <xf numFmtId="0" fontId="7" fillId="0" borderId="0" xfId="0" applyFont="1" applyAlignment="1">
      <alignment horizontal="left"/>
    </xf>
    <xf numFmtId="0" fontId="7" fillId="0" borderId="0" xfId="0" quotePrefix="1" applyNumberFormat="1" applyFont="1" applyFill="1" applyAlignment="1">
      <alignment horizontal="left"/>
    </xf>
    <xf numFmtId="49" fontId="18" fillId="0" borderId="0" xfId="0" applyNumberFormat="1" applyFont="1" applyFill="1" applyAlignment="1">
      <alignment horizontal="right" vertical="center" wrapText="1"/>
    </xf>
    <xf numFmtId="3" fontId="58" fillId="0" borderId="0" xfId="0" applyNumberFormat="1" applyFont="1" applyFill="1"/>
    <xf numFmtId="0" fontId="61" fillId="0" borderId="0" xfId="0" applyFont="1" applyFill="1" applyAlignment="1">
      <alignment horizontal="center" vertical="center"/>
    </xf>
    <xf numFmtId="3" fontId="18" fillId="0" borderId="0" xfId="0" applyNumberFormat="1" applyFont="1" applyFill="1" applyAlignment="1"/>
    <xf numFmtId="0" fontId="18" fillId="0" borderId="0" xfId="0" applyFont="1" applyAlignment="1">
      <alignment vertical="center"/>
    </xf>
    <xf numFmtId="0" fontId="58" fillId="0" borderId="0" xfId="0" applyFont="1" applyAlignment="1">
      <alignment vertical="center"/>
    </xf>
    <xf numFmtId="0" fontId="18" fillId="0" borderId="0" xfId="0" applyFont="1" applyFill="1" applyAlignment="1"/>
    <xf numFmtId="0" fontId="25" fillId="0" borderId="0" xfId="0" applyFont="1" applyFill="1" applyAlignment="1">
      <alignment horizontal="center" vertical="center"/>
    </xf>
    <xf numFmtId="0" fontId="14" fillId="0" borderId="0" xfId="0" applyFont="1" applyFill="1" applyAlignment="1">
      <alignment horizontal="center" vertical="center"/>
    </xf>
    <xf numFmtId="3" fontId="10" fillId="0" borderId="0" xfId="14" applyNumberFormat="1" applyFont="1" applyBorder="1" applyAlignment="1">
      <alignment horizontal="right" vertical="center"/>
    </xf>
    <xf numFmtId="3" fontId="16" fillId="0" borderId="0" xfId="14" applyNumberFormat="1" applyFont="1" applyBorder="1" applyAlignment="1">
      <alignment horizontal="right" vertical="center"/>
    </xf>
    <xf numFmtId="0" fontId="18" fillId="0" borderId="0" xfId="0" applyFont="1" applyFill="1" applyAlignment="1">
      <alignment vertical="center"/>
    </xf>
    <xf numFmtId="0" fontId="56" fillId="0" borderId="0" xfId="0" applyFont="1" applyFill="1"/>
    <xf numFmtId="165" fontId="12" fillId="0" borderId="0" xfId="0" applyNumberFormat="1" applyFont="1" applyFill="1" applyAlignment="1">
      <alignment horizontal="right"/>
    </xf>
    <xf numFmtId="165" fontId="40" fillId="0" borderId="0" xfId="0" applyNumberFormat="1" applyFont="1" applyAlignment="1">
      <alignment horizontal="right" vertical="center"/>
    </xf>
    <xf numFmtId="0" fontId="7" fillId="0" borderId="0" xfId="0" applyNumberFormat="1" applyFont="1" applyAlignment="1"/>
    <xf numFmtId="0" fontId="60"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Alignment="1">
      <alignment horizontal="right"/>
    </xf>
    <xf numFmtId="165" fontId="40" fillId="0" borderId="0" xfId="0" applyNumberFormat="1" applyFont="1" applyFill="1" applyAlignment="1">
      <alignment vertical="center"/>
    </xf>
    <xf numFmtId="3" fontId="12" fillId="0" borderId="0" xfId="2" applyNumberFormat="1" applyFont="1" applyFill="1" applyBorder="1" applyAlignment="1">
      <alignment horizontal="right" vertical="center"/>
    </xf>
    <xf numFmtId="9" fontId="10" fillId="0" borderId="0" xfId="0" applyNumberFormat="1" applyFont="1" applyFill="1" applyAlignment="1">
      <alignment vertical="center"/>
    </xf>
    <xf numFmtId="9" fontId="10" fillId="0" borderId="0" xfId="0" applyNumberFormat="1" applyFont="1" applyFill="1" applyAlignment="1">
      <alignment horizontal="right" vertical="center"/>
    </xf>
    <xf numFmtId="17" fontId="18" fillId="0" borderId="0" xfId="0" applyNumberFormat="1" applyFont="1" applyFill="1" applyBorder="1" applyAlignment="1"/>
    <xf numFmtId="0" fontId="21" fillId="0" borderId="0" xfId="0" applyFont="1" applyFill="1" applyAlignment="1"/>
    <xf numFmtId="164" fontId="16" fillId="0" borderId="0" xfId="0" applyNumberFormat="1" applyFont="1" applyFill="1"/>
    <xf numFmtId="165" fontId="9" fillId="0" borderId="0" xfId="14" applyNumberFormat="1" applyFont="1" applyBorder="1"/>
    <xf numFmtId="3" fontId="10" fillId="0" borderId="0" xfId="0" applyNumberFormat="1" applyFont="1" applyFill="1" applyAlignment="1"/>
    <xf numFmtId="0" fontId="58" fillId="0" borderId="0" xfId="0" applyFont="1" applyFill="1"/>
    <xf numFmtId="0" fontId="55" fillId="0" borderId="0" xfId="1" applyFill="1" applyAlignment="1" applyProtection="1"/>
    <xf numFmtId="3" fontId="18" fillId="0" borderId="0" xfId="0" applyNumberFormat="1" applyFont="1" applyFill="1"/>
    <xf numFmtId="0" fontId="7" fillId="0" borderId="0" xfId="0" applyFont="1" applyFill="1" applyAlignment="1">
      <alignment horizontal="left"/>
    </xf>
    <xf numFmtId="0" fontId="7" fillId="0" borderId="0" xfId="0" applyFont="1" applyAlignment="1">
      <alignment horizontal="left" vertical="center" wrapText="1"/>
    </xf>
    <xf numFmtId="0" fontId="7" fillId="0" borderId="0" xfId="0" quotePrefix="1" applyNumberFormat="1" applyFont="1" applyFill="1" applyBorder="1" applyAlignment="1">
      <alignment horizontal="left"/>
    </xf>
    <xf numFmtId="0" fontId="7" fillId="0" borderId="0" xfId="0" applyFont="1" applyFill="1" applyBorder="1" applyAlignment="1">
      <alignment horizontal="left"/>
    </xf>
    <xf numFmtId="0" fontId="62" fillId="0" borderId="0" xfId="0" applyFont="1" applyFill="1"/>
    <xf numFmtId="0" fontId="42" fillId="0" borderId="0" xfId="0" applyFont="1" applyFill="1"/>
    <xf numFmtId="0" fontId="8"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justify" vertical="center"/>
    </xf>
    <xf numFmtId="0" fontId="7" fillId="0" borderId="0" xfId="0" applyFont="1" applyAlignment="1">
      <alignment horizontal="justify" vertical="center"/>
    </xf>
    <xf numFmtId="0" fontId="54" fillId="0" borderId="0" xfId="0" applyFont="1" applyAlignment="1">
      <alignment horizontal="justify" vertical="center"/>
    </xf>
    <xf numFmtId="3" fontId="10" fillId="0" borderId="0" xfId="0" applyNumberFormat="1" applyFont="1" applyAlignment="1">
      <alignment horizontal="right"/>
    </xf>
    <xf numFmtId="0" fontId="10" fillId="0" borderId="0" xfId="0" applyFont="1" applyFill="1" applyBorder="1" applyAlignment="1" applyProtection="1">
      <alignment horizontal="left"/>
    </xf>
    <xf numFmtId="3" fontId="34" fillId="0" borderId="0" xfId="0" applyNumberFormat="1" applyFont="1" applyFill="1" applyAlignment="1">
      <alignment vertical="center"/>
    </xf>
    <xf numFmtId="3" fontId="0" fillId="0" borderId="0" xfId="0" applyNumberFormat="1" applyAlignment="1">
      <alignment vertical="center"/>
    </xf>
    <xf numFmtId="9" fontId="7" fillId="0" borderId="0" xfId="14" applyFont="1" applyAlignment="1">
      <alignment horizontal="right" vertical="center"/>
    </xf>
    <xf numFmtId="0" fontId="61" fillId="0" borderId="0" xfId="0" applyFont="1" applyFill="1"/>
    <xf numFmtId="0" fontId="63" fillId="0" borderId="0" xfId="0" applyFont="1"/>
    <xf numFmtId="165" fontId="10" fillId="0" borderId="0" xfId="14" applyNumberFormat="1" applyFont="1" applyFill="1" applyBorder="1" applyAlignment="1">
      <alignment horizontal="right" vertical="center"/>
    </xf>
    <xf numFmtId="3" fontId="24" fillId="0" borderId="0" xfId="14" applyNumberFormat="1" applyFont="1" applyFill="1" applyAlignment="1"/>
    <xf numFmtId="166" fontId="28" fillId="0" borderId="0" xfId="0" applyNumberFormat="1" applyFont="1" applyFill="1" applyAlignment="1">
      <alignment horizontal="right"/>
    </xf>
    <xf numFmtId="0" fontId="32" fillId="0" borderId="0" xfId="0" applyFont="1" applyFill="1" applyAlignment="1">
      <alignment horizontal="right"/>
    </xf>
    <xf numFmtId="0" fontId="24" fillId="0" borderId="0" xfId="0" applyFont="1" applyFill="1" applyAlignment="1">
      <alignment horizontal="right"/>
    </xf>
    <xf numFmtId="0" fontId="64" fillId="0" borderId="0" xfId="1" applyFont="1" applyAlignment="1" applyProtection="1">
      <alignment vertical="center"/>
    </xf>
    <xf numFmtId="0" fontId="65" fillId="0" borderId="0" xfId="0" applyFont="1"/>
    <xf numFmtId="3" fontId="56" fillId="0" borderId="0" xfId="0" applyNumberFormat="1" applyFont="1" applyFill="1" applyAlignment="1">
      <alignment vertical="center"/>
    </xf>
    <xf numFmtId="165" fontId="11" fillId="0" borderId="0" xfId="0" applyNumberFormat="1" applyFont="1" applyFill="1" applyAlignment="1">
      <alignment horizontal="right"/>
    </xf>
    <xf numFmtId="0" fontId="66" fillId="0" borderId="0" xfId="0" applyFont="1"/>
    <xf numFmtId="164" fontId="12" fillId="0" borderId="0" xfId="0" applyNumberFormat="1" applyFont="1" applyFill="1" applyAlignment="1">
      <alignment horizontal="right" vertical="center"/>
    </xf>
    <xf numFmtId="164" fontId="11"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wrapText="1"/>
      <protection locked="0"/>
    </xf>
    <xf numFmtId="166" fontId="10" fillId="0" borderId="0" xfId="2" applyNumberFormat="1" applyFont="1" applyFill="1" applyBorder="1" applyAlignment="1" applyProtection="1">
      <alignment horizontal="right" vertical="top" wrapText="1"/>
      <protection locked="0"/>
    </xf>
    <xf numFmtId="166" fontId="10" fillId="0" borderId="0" xfId="0" applyNumberFormat="1" applyFont="1" applyProtection="1"/>
    <xf numFmtId="3" fontId="10" fillId="0" borderId="0" xfId="0" applyNumberFormat="1" applyFont="1" applyProtection="1">
      <protection locked="0"/>
    </xf>
    <xf numFmtId="3" fontId="10" fillId="0" borderId="0" xfId="0" applyNumberFormat="1" applyFont="1" applyAlignment="1" applyProtection="1">
      <alignment vertical="center"/>
      <protection locked="0"/>
    </xf>
    <xf numFmtId="3" fontId="8" fillId="0" borderId="0" xfId="0" applyNumberFormat="1" applyFont="1" applyFill="1" applyBorder="1" applyAlignment="1" applyProtection="1">
      <alignment horizontal="right" vertical="center"/>
    </xf>
    <xf numFmtId="166" fontId="8" fillId="0" borderId="0" xfId="0" applyNumberFormat="1" applyFont="1" applyFill="1" applyBorder="1" applyAlignment="1" applyProtection="1">
      <alignment horizontal="right" vertical="top"/>
      <protection locked="0"/>
    </xf>
    <xf numFmtId="3" fontId="7" fillId="0" borderId="0" xfId="0" applyNumberFormat="1" applyFont="1" applyFill="1" applyBorder="1" applyAlignment="1" applyProtection="1">
      <alignment vertical="center"/>
      <protection locked="0"/>
    </xf>
    <xf numFmtId="3" fontId="10" fillId="0" borderId="0" xfId="14" applyNumberFormat="1" applyFont="1" applyFill="1" applyBorder="1" applyAlignment="1">
      <alignment horizontal="right" vertical="center"/>
    </xf>
    <xf numFmtId="3" fontId="16" fillId="0" borderId="0" xfId="14" applyNumberFormat="1" applyFont="1" applyFill="1" applyBorder="1" applyAlignment="1">
      <alignment horizontal="right" vertical="center"/>
    </xf>
    <xf numFmtId="3" fontId="10" fillId="0" borderId="0" xfId="0" applyNumberFormat="1" applyFont="1" applyFill="1" applyAlignment="1" applyProtection="1">
      <alignment vertical="center"/>
      <protection locked="0"/>
    </xf>
    <xf numFmtId="3" fontId="7" fillId="0" borderId="0" xfId="0" applyNumberFormat="1" applyFont="1" applyAlignment="1" applyProtection="1">
      <alignment vertical="center"/>
      <protection locked="0"/>
    </xf>
    <xf numFmtId="3" fontId="7" fillId="0" borderId="0" xfId="0" applyNumberFormat="1" applyFont="1" applyFill="1" applyBorder="1" applyProtection="1">
      <protection locked="0"/>
    </xf>
    <xf numFmtId="3" fontId="7" fillId="0" borderId="0" xfId="0" applyNumberFormat="1" applyFont="1" applyProtection="1">
      <protection locked="0"/>
    </xf>
    <xf numFmtId="3" fontId="10" fillId="0" borderId="0" xfId="0" applyNumberFormat="1" applyFont="1" applyFill="1" applyBorder="1" applyAlignment="1" applyProtection="1">
      <alignment horizontal="right"/>
      <protection locked="0"/>
    </xf>
    <xf numFmtId="3" fontId="10" fillId="0" borderId="0" xfId="0" applyNumberFormat="1" applyFont="1" applyBorder="1"/>
    <xf numFmtId="3" fontId="16" fillId="0" borderId="0" xfId="0" applyNumberFormat="1" applyFont="1" applyBorder="1"/>
    <xf numFmtId="166" fontId="12" fillId="0" borderId="0" xfId="0" applyNumberFormat="1" applyFont="1" applyFill="1" applyBorder="1" applyProtection="1">
      <protection locked="0"/>
    </xf>
    <xf numFmtId="166" fontId="17" fillId="0" borderId="0" xfId="0" applyNumberFormat="1" applyFont="1" applyFill="1" applyBorder="1" applyAlignment="1" applyProtection="1">
      <protection locked="0"/>
    </xf>
    <xf numFmtId="164" fontId="28" fillId="0" borderId="0" xfId="0" applyNumberFormat="1" applyFont="1" applyProtection="1">
      <protection locked="0"/>
    </xf>
    <xf numFmtId="1" fontId="10" fillId="0" borderId="0" xfId="0" applyNumberFormat="1" applyFont="1" applyProtection="1">
      <protection locked="0"/>
    </xf>
    <xf numFmtId="1" fontId="10" fillId="0" borderId="0" xfId="0" applyNumberFormat="1" applyFont="1" applyAlignment="1" applyProtection="1">
      <protection locked="0"/>
    </xf>
    <xf numFmtId="1" fontId="8" fillId="0" borderId="0" xfId="0" applyNumberFormat="1" applyFont="1" applyFill="1" applyBorder="1" applyAlignment="1" applyProtection="1">
      <alignment horizontal="right" wrapText="1"/>
    </xf>
    <xf numFmtId="3" fontId="11" fillId="0" borderId="0" xfId="0" applyNumberFormat="1" applyFont="1" applyBorder="1"/>
    <xf numFmtId="3" fontId="16" fillId="0" borderId="0" xfId="0" applyNumberFormat="1" applyFont="1" applyFill="1" applyBorder="1" applyAlignment="1" applyProtection="1">
      <alignment horizontal="right"/>
    </xf>
    <xf numFmtId="164" fontId="10" fillId="0" borderId="0" xfId="0" applyNumberFormat="1" applyFont="1" applyFill="1" applyBorder="1" applyAlignment="1" applyProtection="1">
      <alignment horizontal="right" vertical="center" wrapText="1"/>
      <protection locked="0"/>
    </xf>
    <xf numFmtId="164" fontId="10" fillId="0" borderId="0" xfId="0" applyNumberFormat="1" applyFont="1" applyAlignment="1" applyProtection="1">
      <alignment vertical="center"/>
      <protection locked="0"/>
    </xf>
    <xf numFmtId="3" fontId="10" fillId="0" borderId="0" xfId="0" applyNumberFormat="1" applyFont="1" applyFill="1" applyBorder="1" applyAlignment="1" applyProtection="1">
      <alignment vertical="center"/>
      <protection locked="0"/>
    </xf>
    <xf numFmtId="0" fontId="10" fillId="0" borderId="0" xfId="0" applyFont="1" applyFill="1" applyBorder="1" applyAlignment="1" applyProtection="1">
      <alignment vertical="center"/>
      <protection locked="0"/>
    </xf>
    <xf numFmtId="164" fontId="8" fillId="0" borderId="0" xfId="0" applyNumberFormat="1" applyFont="1" applyFill="1" applyBorder="1" applyAlignment="1" applyProtection="1">
      <alignment vertical="center"/>
    </xf>
    <xf numFmtId="3" fontId="8" fillId="0" borderId="0" xfId="0" applyNumberFormat="1" applyFont="1" applyFill="1" applyBorder="1" applyAlignment="1" applyProtection="1">
      <alignment vertical="center"/>
    </xf>
    <xf numFmtId="3" fontId="10" fillId="0" borderId="0" xfId="9" applyNumberFormat="1" applyFont="1" applyFill="1" applyBorder="1" applyAlignment="1">
      <alignment horizontal="right" vertical="center" wrapText="1"/>
    </xf>
    <xf numFmtId="3" fontId="8" fillId="0" borderId="0" xfId="0" applyNumberFormat="1" applyFont="1" applyFill="1" applyBorder="1" applyAlignment="1" applyProtection="1">
      <alignment vertical="center"/>
      <protection locked="0"/>
    </xf>
    <xf numFmtId="1" fontId="10" fillId="0" borderId="0" xfId="0" applyNumberFormat="1" applyFont="1" applyFill="1" applyBorder="1" applyAlignment="1">
      <alignment vertical="center"/>
    </xf>
    <xf numFmtId="3" fontId="7" fillId="0" borderId="0" xfId="10" applyNumberFormat="1" applyFont="1" applyFill="1" applyBorder="1" applyAlignment="1" applyProtection="1">
      <alignment horizontal="right" vertical="center"/>
      <protection locked="0"/>
    </xf>
    <xf numFmtId="3" fontId="7" fillId="0" borderId="0" xfId="11" applyNumberFormat="1" applyFont="1" applyFill="1" applyBorder="1" applyAlignment="1" applyProtection="1">
      <alignment horizontal="right" vertical="center"/>
      <protection locked="0"/>
    </xf>
    <xf numFmtId="3" fontId="10" fillId="0" borderId="0" xfId="0" applyNumberFormat="1" applyFont="1" applyFill="1" applyBorder="1" applyAlignment="1" applyProtection="1">
      <alignment horizontal="right" vertical="center" wrapText="1"/>
      <protection locked="0"/>
    </xf>
    <xf numFmtId="3" fontId="10" fillId="0" borderId="0" xfId="0" applyNumberFormat="1" applyFont="1" applyFill="1" applyBorder="1" applyAlignment="1" applyProtection="1">
      <alignment vertical="center" wrapText="1"/>
      <protection locked="0"/>
    </xf>
    <xf numFmtId="3" fontId="16" fillId="0" borderId="0" xfId="0" applyNumberFormat="1" applyFont="1" applyFill="1" applyBorder="1" applyAlignment="1" applyProtection="1">
      <alignment vertical="center"/>
    </xf>
    <xf numFmtId="0" fontId="48" fillId="0" borderId="0" xfId="0" applyFont="1" applyBorder="1" applyAlignment="1">
      <alignment horizontal="right" vertical="center"/>
    </xf>
    <xf numFmtId="165" fontId="39" fillId="0" borderId="0" xfId="0" applyNumberFormat="1" applyFont="1" applyBorder="1" applyAlignment="1">
      <alignment horizontal="right" vertical="center"/>
    </xf>
    <xf numFmtId="0" fontId="8" fillId="0" borderId="0" xfId="0" applyFont="1" applyFill="1" applyBorder="1" applyAlignment="1">
      <alignment horizontal="right" vertical="center" wrapText="1"/>
    </xf>
    <xf numFmtId="0" fontId="7" fillId="0" borderId="0" xfId="0" applyFont="1" applyFill="1" applyBorder="1" applyAlignment="1">
      <alignment horizontal="right" vertical="center" wrapText="1"/>
    </xf>
    <xf numFmtId="3" fontId="10" fillId="0" borderId="0" xfId="0" applyNumberFormat="1" applyFont="1" applyBorder="1" applyAlignment="1" applyProtection="1">
      <alignment vertical="center"/>
      <protection locked="0"/>
    </xf>
    <xf numFmtId="0" fontId="8" fillId="0" borderId="0" xfId="0" applyFont="1" applyBorder="1" applyAlignment="1">
      <alignment horizontal="right" vertical="center"/>
    </xf>
    <xf numFmtId="0" fontId="7" fillId="0" borderId="0" xfId="0" applyFont="1" applyBorder="1" applyAlignment="1">
      <alignment horizontal="right" vertical="center"/>
    </xf>
    <xf numFmtId="3" fontId="7" fillId="0" borderId="0" xfId="0" applyNumberFormat="1" applyFont="1" applyFill="1" applyBorder="1" applyAlignment="1" applyProtection="1">
      <alignment horizontal="right" wrapText="1"/>
      <protection locked="0"/>
    </xf>
    <xf numFmtId="3" fontId="7"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wrapText="1"/>
      <protection locked="0"/>
    </xf>
    <xf numFmtId="0" fontId="49" fillId="0" borderId="0" xfId="0" applyFont="1" applyBorder="1" applyAlignment="1">
      <alignment vertical="center"/>
    </xf>
    <xf numFmtId="0" fontId="49" fillId="0" borderId="0" xfId="0" applyFont="1" applyBorder="1" applyAlignment="1">
      <alignment horizontal="right" vertical="center"/>
    </xf>
    <xf numFmtId="0" fontId="53" fillId="0" borderId="0" xfId="0" applyFont="1" applyBorder="1" applyAlignment="1">
      <alignment vertical="center"/>
    </xf>
    <xf numFmtId="0" fontId="53" fillId="0" borderId="0" xfId="0" applyFont="1" applyBorder="1" applyAlignment="1">
      <alignment horizontal="right" vertical="center"/>
    </xf>
    <xf numFmtId="3" fontId="16" fillId="0" borderId="0" xfId="0" applyNumberFormat="1" applyFont="1" applyFill="1" applyBorder="1" applyAlignment="1" applyProtection="1">
      <alignment horizontal="right" wrapText="1"/>
    </xf>
    <xf numFmtId="3" fontId="16" fillId="0" borderId="0" xfId="0" applyNumberFormat="1" applyFont="1" applyFill="1" applyBorder="1" applyAlignment="1" applyProtection="1">
      <alignment horizontal="right" vertical="center"/>
    </xf>
    <xf numFmtId="3" fontId="10" fillId="0" borderId="0" xfId="0" applyNumberFormat="1" applyFont="1" applyBorder="1" applyProtection="1">
      <protection locked="0"/>
    </xf>
    <xf numFmtId="3" fontId="16" fillId="0" borderId="0" xfId="0" applyNumberFormat="1" applyFont="1" applyFill="1" applyBorder="1" applyAlignment="1" applyProtection="1">
      <alignment horizontal="right"/>
      <protection locked="0"/>
    </xf>
    <xf numFmtId="3" fontId="8" fillId="0" borderId="0" xfId="0" applyNumberFormat="1" applyFont="1" applyFill="1" applyBorder="1" applyAlignment="1" applyProtection="1">
      <alignment horizontal="right" vertical="center" wrapText="1"/>
      <protection locked="0"/>
    </xf>
    <xf numFmtId="3" fontId="8" fillId="0" borderId="0" xfId="0" applyNumberFormat="1" applyFont="1" applyFill="1" applyBorder="1" applyAlignment="1" applyProtection="1">
      <alignment horizontal="right"/>
      <protection locked="0"/>
    </xf>
    <xf numFmtId="3" fontId="16" fillId="0" borderId="0" xfId="0" applyNumberFormat="1" applyFont="1" applyFill="1" applyBorder="1" applyAlignment="1">
      <alignment horizontal="right"/>
    </xf>
    <xf numFmtId="0" fontId="9" fillId="0" borderId="0" xfId="0" applyFont="1"/>
    <xf numFmtId="3" fontId="16" fillId="0" borderId="0" xfId="0" quotePrefix="1" applyNumberFormat="1" applyFont="1" applyBorder="1"/>
    <xf numFmtId="3" fontId="10" fillId="0" borderId="0" xfId="0" quotePrefix="1" applyNumberFormat="1" applyFont="1" applyBorder="1"/>
    <xf numFmtId="3" fontId="67" fillId="0" borderId="0" xfId="0" applyNumberFormat="1" applyFont="1"/>
    <xf numFmtId="3" fontId="66" fillId="0" borderId="0" xfId="0" applyNumberFormat="1" applyFont="1" applyAlignment="1">
      <alignment horizontal="right"/>
    </xf>
    <xf numFmtId="0" fontId="67" fillId="0" borderId="0" xfId="0" applyFont="1"/>
    <xf numFmtId="0" fontId="71" fillId="0" borderId="0" xfId="0" applyFont="1"/>
    <xf numFmtId="3" fontId="24" fillId="0" borderId="0" xfId="0" applyNumberFormat="1" applyFont="1" applyBorder="1" applyAlignment="1">
      <alignment vertical="center"/>
    </xf>
    <xf numFmtId="3" fontId="12" fillId="0" borderId="0" xfId="0" applyNumberFormat="1" applyFont="1" applyBorder="1"/>
    <xf numFmtId="3" fontId="29" fillId="0" borderId="0" xfId="0" applyNumberFormat="1" applyFont="1" applyFill="1" applyAlignment="1">
      <alignment vertical="center"/>
    </xf>
    <xf numFmtId="165" fontId="12" fillId="0" borderId="0" xfId="0" applyNumberFormat="1" applyFont="1" applyAlignment="1">
      <alignment horizontal="right"/>
    </xf>
    <xf numFmtId="3" fontId="29" fillId="0" borderId="0" xfId="0" applyNumberFormat="1" applyFont="1" applyFill="1"/>
    <xf numFmtId="3" fontId="72" fillId="0" borderId="0" xfId="0" applyNumberFormat="1" applyFont="1"/>
    <xf numFmtId="3" fontId="73" fillId="0" borderId="0" xfId="0" applyNumberFormat="1" applyFont="1" applyFill="1" applyBorder="1" applyAlignment="1" applyProtection="1"/>
    <xf numFmtId="166" fontId="73" fillId="0" borderId="0" xfId="0" applyNumberFormat="1" applyFont="1" applyFill="1" applyBorder="1" applyAlignment="1" applyProtection="1">
      <alignment horizontal="right"/>
    </xf>
    <xf numFmtId="165" fontId="11" fillId="0" borderId="0" xfId="14" applyNumberFormat="1" applyFont="1"/>
    <xf numFmtId="9" fontId="7" fillId="0" borderId="0" xfId="14" applyFont="1" applyBorder="1"/>
    <xf numFmtId="0" fontId="9" fillId="0" borderId="0" xfId="0" quotePrefix="1" applyNumberFormat="1" applyFont="1" applyAlignment="1"/>
    <xf numFmtId="0" fontId="9" fillId="0" borderId="0" xfId="0" applyNumberFormat="1" applyFont="1" applyAlignment="1"/>
    <xf numFmtId="0" fontId="88" fillId="0" borderId="0" xfId="0" quotePrefix="1" applyNumberFormat="1" applyFont="1" applyBorder="1"/>
    <xf numFmtId="0" fontId="89" fillId="0" borderId="0" xfId="0" applyNumberFormat="1" applyFont="1" applyBorder="1"/>
    <xf numFmtId="1" fontId="18" fillId="0" borderId="0" xfId="17" applyNumberFormat="1" applyFont="1" applyFill="1"/>
    <xf numFmtId="9" fontId="18" fillId="0" borderId="0" xfId="17" applyFont="1" applyFill="1"/>
    <xf numFmtId="9" fontId="7" fillId="0" borderId="0" xfId="17" applyFont="1"/>
    <xf numFmtId="9" fontId="8" fillId="0" borderId="0" xfId="17" applyFont="1"/>
    <xf numFmtId="0" fontId="9" fillId="0" borderId="0" xfId="0" quotePrefix="1" applyNumberFormat="1" applyFont="1" applyFill="1" applyAlignment="1">
      <alignment horizontal="left"/>
    </xf>
    <xf numFmtId="0" fontId="9" fillId="0" borderId="0" xfId="0" applyFont="1" applyFill="1" applyAlignment="1">
      <alignment horizontal="left"/>
    </xf>
    <xf numFmtId="0" fontId="7" fillId="0" borderId="0" xfId="0" quotePrefix="1" applyNumberFormat="1" applyFont="1" applyBorder="1" applyAlignment="1">
      <alignment horizontal="left"/>
    </xf>
    <xf numFmtId="0" fontId="9" fillId="0" borderId="0" xfId="0" quotePrefix="1" applyNumberFormat="1" applyFont="1" applyAlignment="1">
      <alignment horizontal="left"/>
    </xf>
    <xf numFmtId="0" fontId="9" fillId="0" borderId="0" xfId="0" applyFont="1" applyAlignment="1">
      <alignment horizontal="left"/>
    </xf>
    <xf numFmtId="0" fontId="89" fillId="0" borderId="0" xfId="0" applyFont="1"/>
    <xf numFmtId="0" fontId="17" fillId="0" borderId="0" xfId="0" applyFont="1" applyFill="1"/>
    <xf numFmtId="3" fontId="12" fillId="0" borderId="0" xfId="15" applyNumberFormat="1" applyFont="1"/>
    <xf numFmtId="3" fontId="11" fillId="0" borderId="0" xfId="15" applyNumberFormat="1" applyFont="1"/>
    <xf numFmtId="3" fontId="16" fillId="0" borderId="0" xfId="15" applyNumberFormat="1" applyFont="1" applyFill="1" applyBorder="1" applyAlignment="1">
      <alignment horizontal="right" vertical="center"/>
    </xf>
    <xf numFmtId="3" fontId="8" fillId="0" borderId="0" xfId="0" applyNumberFormat="1" applyFont="1" applyFill="1" applyBorder="1" applyAlignment="1" applyProtection="1"/>
    <xf numFmtId="3" fontId="21" fillId="0" borderId="0" xfId="0" applyNumberFormat="1" applyFont="1" applyFill="1" applyBorder="1" applyAlignment="1">
      <alignment horizontal="right" vertical="center"/>
    </xf>
    <xf numFmtId="9" fontId="16" fillId="0" borderId="0" xfId="0" applyNumberFormat="1" applyFont="1" applyFill="1" applyBorder="1" applyAlignment="1">
      <alignment horizontal="right" vertical="center"/>
    </xf>
    <xf numFmtId="0" fontId="91" fillId="0" borderId="0" xfId="0" applyFont="1"/>
    <xf numFmtId="0" fontId="18" fillId="0" borderId="0" xfId="6" applyFont="1" applyFill="1"/>
    <xf numFmtId="0" fontId="18" fillId="0" borderId="0" xfId="6" applyFont="1" applyFill="1" applyAlignment="1">
      <alignment horizontal="left"/>
    </xf>
    <xf numFmtId="0" fontId="18" fillId="0" borderId="0" xfId="6" applyFont="1" applyAlignment="1">
      <alignment horizontal="left"/>
    </xf>
    <xf numFmtId="0" fontId="10" fillId="0" borderId="0" xfId="6" applyFont="1"/>
    <xf numFmtId="0" fontId="16" fillId="0" borderId="0" xfId="6" applyFont="1" applyAlignment="1">
      <alignment vertical="center"/>
    </xf>
    <xf numFmtId="0" fontId="10" fillId="0" borderId="0" xfId="6" applyFont="1" applyAlignment="1">
      <alignment horizontal="right"/>
    </xf>
    <xf numFmtId="0" fontId="10" fillId="0" borderId="0" xfId="6" applyFont="1" applyBorder="1" applyAlignment="1">
      <alignment horizontal="right" vertical="center"/>
    </xf>
    <xf numFmtId="0" fontId="10" fillId="0" borderId="0" xfId="6" applyFont="1" applyBorder="1" applyAlignment="1">
      <alignment horizontal="right" vertical="center" wrapText="1"/>
    </xf>
    <xf numFmtId="0" fontId="16" fillId="0" borderId="0" xfId="6" applyFont="1" applyFill="1" applyBorder="1" applyAlignment="1">
      <alignment horizontal="right" vertical="center" wrapText="1"/>
    </xf>
    <xf numFmtId="0" fontId="16" fillId="0" borderId="0" xfId="6" applyFont="1" applyFill="1" applyAlignment="1"/>
    <xf numFmtId="165" fontId="10" fillId="0" borderId="0" xfId="16" applyNumberFormat="1" applyFont="1" applyFill="1" applyBorder="1" applyAlignment="1" applyProtection="1">
      <alignment vertical="center"/>
    </xf>
    <xf numFmtId="165" fontId="16" fillId="0" borderId="0" xfId="16" applyNumberFormat="1" applyFont="1" applyFill="1" applyBorder="1" applyAlignment="1" applyProtection="1">
      <alignment vertical="center"/>
    </xf>
    <xf numFmtId="3" fontId="16" fillId="0" borderId="0" xfId="6" applyNumberFormat="1" applyFont="1" applyFill="1"/>
    <xf numFmtId="0" fontId="10" fillId="0" borderId="0" xfId="6" applyFont="1" applyFill="1"/>
    <xf numFmtId="3" fontId="10" fillId="0" borderId="0" xfId="6" applyNumberFormat="1" applyFont="1"/>
    <xf numFmtId="0" fontId="12" fillId="0" borderId="0" xfId="6" applyFont="1" applyFill="1"/>
    <xf numFmtId="3" fontId="12" fillId="0" borderId="0" xfId="6" applyNumberFormat="1" applyFont="1"/>
    <xf numFmtId="3" fontId="12" fillId="0" borderId="0" xfId="16" applyNumberFormat="1" applyFont="1" applyFill="1" applyBorder="1" applyAlignment="1" applyProtection="1">
      <alignment vertical="center"/>
    </xf>
    <xf numFmtId="3" fontId="11" fillId="0" borderId="0" xfId="6" applyNumberFormat="1" applyFont="1" applyFill="1"/>
    <xf numFmtId="0" fontId="10" fillId="0" borderId="0" xfId="6" applyFont="1" applyFill="1" applyBorder="1" applyAlignment="1">
      <alignment vertical="center"/>
    </xf>
    <xf numFmtId="0" fontId="10" fillId="0" borderId="0" xfId="6" applyFont="1" applyBorder="1"/>
    <xf numFmtId="0" fontId="18" fillId="0" borderId="0" xfId="6" applyFont="1"/>
    <xf numFmtId="164" fontId="91" fillId="0" borderId="0" xfId="0" applyNumberFormat="1" applyFont="1"/>
    <xf numFmtId="164" fontId="92" fillId="0" borderId="0" xfId="0" applyNumberFormat="1" applyFont="1"/>
    <xf numFmtId="3" fontId="93" fillId="0" borderId="0" xfId="0" applyNumberFormat="1" applyFont="1" applyFill="1" applyBorder="1" applyAlignment="1" applyProtection="1">
      <alignment horizontal="right"/>
      <protection locked="0"/>
    </xf>
    <xf numFmtId="0" fontId="9" fillId="0" borderId="0" xfId="0" applyFont="1" applyFill="1" applyAlignment="1">
      <alignment vertical="center"/>
    </xf>
    <xf numFmtId="0" fontId="59" fillId="0" borderId="0" xfId="6" applyFont="1" applyFill="1" applyAlignment="1">
      <alignment vertical="center"/>
    </xf>
    <xf numFmtId="0" fontId="56" fillId="0" borderId="0" xfId="6" applyFont="1" applyAlignment="1">
      <alignment vertical="center"/>
    </xf>
    <xf numFmtId="0" fontId="1" fillId="0" borderId="0" xfId="6" applyAlignment="1">
      <alignment vertical="center"/>
    </xf>
    <xf numFmtId="0" fontId="56" fillId="0" borderId="0" xfId="6" applyFont="1" applyFill="1" applyAlignment="1">
      <alignment vertical="center"/>
    </xf>
    <xf numFmtId="0" fontId="7" fillId="0" borderId="0" xfId="6" applyFont="1" applyAlignment="1">
      <alignment horizontal="right" vertical="center" wrapText="1"/>
    </xf>
    <xf numFmtId="0" fontId="8" fillId="0" borderId="0" xfId="6" applyFont="1" applyAlignment="1">
      <alignment horizontal="right" vertical="center" wrapText="1"/>
    </xf>
    <xf numFmtId="0" fontId="33" fillId="0" borderId="0" xfId="6" applyFont="1" applyAlignment="1">
      <alignment vertical="center"/>
    </xf>
    <xf numFmtId="0" fontId="49" fillId="0" borderId="0" xfId="6" applyFont="1" applyAlignment="1">
      <alignment vertical="center"/>
    </xf>
    <xf numFmtId="0" fontId="52" fillId="0" borderId="0" xfId="6" applyFont="1" applyAlignment="1">
      <alignment vertical="center"/>
    </xf>
    <xf numFmtId="0" fontId="7" fillId="0" borderId="0" xfId="6" applyFont="1" applyBorder="1" applyAlignment="1">
      <alignment vertical="center"/>
    </xf>
    <xf numFmtId="3" fontId="1" fillId="0" borderId="0" xfId="6" applyNumberFormat="1" applyAlignment="1">
      <alignment vertical="center"/>
    </xf>
    <xf numFmtId="0" fontId="74" fillId="0" borderId="0" xfId="6" applyFont="1" applyAlignment="1">
      <alignment vertical="center"/>
    </xf>
    <xf numFmtId="0" fontId="78" fillId="0" borderId="0" xfId="6" applyFont="1" applyAlignment="1">
      <alignment vertical="center"/>
    </xf>
    <xf numFmtId="0" fontId="56" fillId="0" borderId="0" xfId="6" applyFont="1" applyFill="1" applyBorder="1" applyAlignment="1">
      <alignment vertical="center"/>
    </xf>
    <xf numFmtId="3" fontId="10" fillId="0" borderId="0" xfId="0" applyNumberFormat="1" applyFont="1" applyAlignment="1" applyProtection="1">
      <alignment horizontal="right" vertical="center"/>
      <protection locked="0"/>
    </xf>
    <xf numFmtId="3" fontId="16" fillId="0" borderId="0" xfId="6" applyNumberFormat="1" applyFont="1" applyFill="1" applyAlignment="1">
      <alignment horizontal="right" vertical="center"/>
    </xf>
    <xf numFmtId="3" fontId="10" fillId="0" borderId="0" xfId="6" applyNumberFormat="1" applyFont="1" applyFill="1" applyBorder="1" applyAlignment="1" applyProtection="1">
      <alignment horizontal="right" vertical="center" wrapText="1"/>
    </xf>
    <xf numFmtId="3" fontId="10" fillId="0" borderId="0" xfId="6" applyNumberFormat="1" applyFont="1" applyAlignment="1">
      <alignment horizontal="right" vertical="center"/>
    </xf>
    <xf numFmtId="166" fontId="11" fillId="0" borderId="0" xfId="0" applyNumberFormat="1" applyFont="1" applyFill="1"/>
    <xf numFmtId="3" fontId="27" fillId="0" borderId="0" xfId="0" applyNumberFormat="1" applyFont="1" applyBorder="1"/>
    <xf numFmtId="3" fontId="7" fillId="0" borderId="0" xfId="9" applyNumberFormat="1" applyFont="1" applyFill="1" applyBorder="1" applyAlignment="1" applyProtection="1">
      <alignment horizontal="right" vertical="center"/>
      <protection locked="0"/>
    </xf>
    <xf numFmtId="9" fontId="12" fillId="0" borderId="0" xfId="0" applyNumberFormat="1" applyFont="1" applyFill="1" applyAlignment="1">
      <alignment horizontal="right" vertical="center"/>
    </xf>
    <xf numFmtId="0" fontId="91" fillId="0" borderId="0" xfId="0" applyFont="1" applyFill="1"/>
    <xf numFmtId="0" fontId="94" fillId="0" borderId="0" xfId="0" applyFont="1" applyFill="1"/>
    <xf numFmtId="165" fontId="11" fillId="0" borderId="0" xfId="0" applyNumberFormat="1" applyFont="1" applyFill="1" applyBorder="1" applyAlignment="1">
      <alignment horizontal="right"/>
    </xf>
    <xf numFmtId="166" fontId="29" fillId="0" borderId="0" xfId="0" applyNumberFormat="1" applyFont="1" applyFill="1" applyBorder="1" applyAlignment="1">
      <alignment horizontal="right"/>
    </xf>
    <xf numFmtId="166" fontId="10" fillId="0" borderId="0" xfId="0" applyNumberFormat="1" applyFont="1" applyAlignment="1" applyProtection="1">
      <alignment vertical="center"/>
      <protection locked="0"/>
    </xf>
    <xf numFmtId="164" fontId="8" fillId="0" borderId="0" xfId="0" applyNumberFormat="1" applyFont="1" applyAlignment="1">
      <alignment vertical="center"/>
    </xf>
    <xf numFmtId="0" fontId="95" fillId="0" borderId="0" xfId="0" applyFont="1" applyAlignment="1">
      <alignment vertical="center"/>
    </xf>
    <xf numFmtId="0" fontId="94" fillId="0" borderId="0" xfId="0" applyFont="1" applyFill="1" applyAlignment="1">
      <alignment vertical="center"/>
    </xf>
    <xf numFmtId="3" fontId="10" fillId="0" borderId="0" xfId="2" applyNumberFormat="1" applyFont="1" applyFill="1" applyBorder="1" applyAlignment="1" applyProtection="1">
      <alignment vertical="center"/>
      <protection locked="0"/>
    </xf>
    <xf numFmtId="165" fontId="11" fillId="0" borderId="0" xfId="0" applyNumberFormat="1" applyFont="1"/>
    <xf numFmtId="166" fontId="72" fillId="0" borderId="0" xfId="0" applyNumberFormat="1" applyFont="1"/>
    <xf numFmtId="169" fontId="16" fillId="0" borderId="0" xfId="0" quotePrefix="1" applyNumberFormat="1" applyFont="1" applyFill="1" applyBorder="1" applyAlignment="1">
      <alignment horizontal="right" vertical="center"/>
    </xf>
    <xf numFmtId="169" fontId="10" fillId="0" borderId="0" xfId="0" quotePrefix="1" applyNumberFormat="1" applyFont="1" applyFill="1" applyBorder="1" applyAlignment="1">
      <alignment horizontal="right" vertical="center"/>
    </xf>
    <xf numFmtId="3" fontId="18" fillId="0" borderId="0" xfId="0" applyNumberFormat="1" applyFont="1" applyFill="1" applyAlignment="1">
      <alignment vertical="center" wrapText="1"/>
    </xf>
    <xf numFmtId="3" fontId="18" fillId="0" borderId="0" xfId="0" applyNumberFormat="1" applyFont="1" applyFill="1" applyAlignment="1">
      <alignment vertical="center"/>
    </xf>
    <xf numFmtId="3" fontId="10" fillId="0" borderId="0" xfId="0" applyNumberFormat="1" applyFont="1" applyFill="1" applyBorder="1" applyAlignment="1" applyProtection="1">
      <alignment horizontal="right" vertical="center" wrapText="1"/>
    </xf>
    <xf numFmtId="3" fontId="10" fillId="0" borderId="0" xfId="0" applyNumberFormat="1" applyFont="1" applyAlignment="1">
      <alignment horizontal="right" vertical="center"/>
    </xf>
    <xf numFmtId="165" fontId="10"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vertical="center"/>
    </xf>
    <xf numFmtId="165" fontId="10" fillId="0" borderId="0" xfId="0" applyNumberFormat="1" applyFont="1" applyAlignment="1" applyProtection="1">
      <alignment vertical="center"/>
      <protection locked="0"/>
    </xf>
    <xf numFmtId="165" fontId="10" fillId="0" borderId="0" xfId="0" applyNumberFormat="1" applyFont="1" applyFill="1" applyBorder="1" applyAlignment="1" applyProtection="1">
      <alignment vertical="center" wrapText="1"/>
      <protection locked="0"/>
    </xf>
    <xf numFmtId="3" fontId="96" fillId="0" borderId="0" xfId="0" applyNumberFormat="1" applyFont="1" applyFill="1" applyAlignment="1">
      <alignment vertical="center"/>
    </xf>
    <xf numFmtId="3" fontId="97" fillId="0" borderId="0" xfId="0" applyNumberFormat="1" applyFont="1"/>
    <xf numFmtId="165" fontId="10" fillId="0" borderId="0" xfId="0" quotePrefix="1" applyNumberFormat="1" applyFont="1" applyFill="1" applyAlignment="1">
      <alignment horizontal="right"/>
    </xf>
    <xf numFmtId="165" fontId="16" fillId="0" borderId="0" xfId="0" quotePrefix="1" applyNumberFormat="1" applyFont="1" applyFill="1" applyAlignment="1">
      <alignment horizontal="right"/>
    </xf>
    <xf numFmtId="0" fontId="94" fillId="0" borderId="0" xfId="0" applyFont="1"/>
    <xf numFmtId="3" fontId="79" fillId="0" borderId="0" xfId="2" applyNumberFormat="1" applyFont="1" applyBorder="1" applyAlignment="1" applyProtection="1">
      <alignment vertical="center"/>
    </xf>
    <xf numFmtId="3" fontId="80" fillId="0" borderId="0" xfId="2" applyNumberFormat="1" applyFont="1" applyBorder="1" applyAlignment="1" applyProtection="1">
      <alignment horizontal="right" vertical="center"/>
    </xf>
    <xf numFmtId="165" fontId="10" fillId="0" borderId="0" xfId="0" applyNumberFormat="1" applyFont="1" applyFill="1" applyAlignment="1">
      <alignment vertical="center"/>
    </xf>
    <xf numFmtId="165" fontId="16" fillId="0" borderId="0" xfId="0" applyNumberFormat="1" applyFont="1" applyFill="1" applyBorder="1" applyAlignment="1" applyProtection="1">
      <alignment horizontal="right" vertical="center"/>
    </xf>
    <xf numFmtId="0" fontId="96" fillId="0" borderId="0" xfId="0" applyFont="1" applyFill="1" applyAlignment="1">
      <alignment vertical="center"/>
    </xf>
    <xf numFmtId="165" fontId="16" fillId="0" borderId="0" xfId="0" applyNumberFormat="1" applyFont="1" applyFill="1" applyBorder="1" applyAlignment="1">
      <alignment vertical="center"/>
    </xf>
    <xf numFmtId="0" fontId="12" fillId="0" borderId="0" xfId="0" applyFont="1" applyFill="1" applyBorder="1" applyAlignment="1"/>
    <xf numFmtId="166" fontId="12" fillId="0" borderId="0" xfId="0" applyNumberFormat="1" applyFont="1" applyFill="1" applyAlignment="1">
      <alignment vertical="center"/>
    </xf>
    <xf numFmtId="166" fontId="11" fillId="0" borderId="0" xfId="0" applyNumberFormat="1" applyFont="1" applyFill="1" applyAlignment="1">
      <alignment vertical="center"/>
    </xf>
    <xf numFmtId="166" fontId="12" fillId="0" borderId="0" xfId="2" applyNumberFormat="1" applyFont="1" applyFill="1" applyBorder="1" applyAlignment="1">
      <alignment vertical="center"/>
    </xf>
    <xf numFmtId="0" fontId="0" fillId="2" borderId="0" xfId="0" applyFill="1"/>
    <xf numFmtId="3" fontId="10" fillId="0" borderId="0" xfId="9" applyNumberFormat="1" applyFont="1" applyFill="1" applyBorder="1" applyAlignment="1" applyProtection="1">
      <alignment horizontal="right" vertical="center" wrapText="1"/>
      <protection locked="0"/>
    </xf>
    <xf numFmtId="3" fontId="16" fillId="0" borderId="0" xfId="9" applyNumberFormat="1" applyFont="1" applyFill="1" applyBorder="1" applyAlignment="1" applyProtection="1">
      <alignment horizontal="right" vertical="center" wrapText="1"/>
      <protection locked="0"/>
    </xf>
    <xf numFmtId="166" fontId="10" fillId="0" borderId="0" xfId="9" applyNumberFormat="1" applyFont="1" applyFill="1" applyBorder="1" applyAlignment="1" applyProtection="1">
      <alignment horizontal="right" vertical="center" wrapText="1"/>
      <protection locked="0"/>
    </xf>
    <xf numFmtId="166" fontId="8" fillId="0" borderId="0" xfId="0" applyNumberFormat="1" applyFont="1" applyFill="1" applyBorder="1" applyAlignment="1" applyProtection="1">
      <alignment vertical="center"/>
    </xf>
    <xf numFmtId="0" fontId="98" fillId="0" borderId="0" xfId="0" applyFont="1"/>
    <xf numFmtId="0" fontId="1" fillId="0" borderId="0" xfId="6" applyFill="1" applyAlignment="1">
      <alignment vertical="center"/>
    </xf>
    <xf numFmtId="0" fontId="99" fillId="0" borderId="0" xfId="0" applyFont="1" applyFill="1"/>
    <xf numFmtId="3" fontId="91" fillId="0" borderId="0" xfId="0" applyNumberFormat="1" applyFont="1"/>
    <xf numFmtId="3" fontId="91" fillId="0" borderId="0" xfId="0" applyNumberFormat="1" applyFont="1" applyFill="1"/>
    <xf numFmtId="0" fontId="100" fillId="0" borderId="0" xfId="0" applyFont="1" applyAlignment="1">
      <alignment horizontal="center"/>
    </xf>
    <xf numFmtId="0" fontId="100" fillId="0" borderId="0" xfId="0" applyFont="1"/>
    <xf numFmtId="0" fontId="101" fillId="0" borderId="0" xfId="0" applyFont="1" applyAlignment="1">
      <alignment horizontal="center"/>
    </xf>
    <xf numFmtId="0" fontId="81" fillId="0" borderId="0" xfId="0" applyFont="1" applyAlignment="1">
      <alignment horizontal="center"/>
    </xf>
    <xf numFmtId="0" fontId="37" fillId="0" borderId="0" xfId="0" applyFont="1" applyAlignment="1">
      <alignment horizontal="center"/>
    </xf>
    <xf numFmtId="0" fontId="11" fillId="0" borderId="0" xfId="0" applyFont="1" applyFill="1" applyBorder="1" applyAlignment="1">
      <alignment vertical="center"/>
    </xf>
    <xf numFmtId="164" fontId="11" fillId="0" borderId="0" xfId="3" applyNumberFormat="1" applyFont="1" applyFill="1" applyBorder="1" applyAlignment="1">
      <alignment horizontal="right" vertical="center"/>
    </xf>
    <xf numFmtId="0" fontId="86" fillId="0" borderId="0" xfId="0" applyFont="1" applyAlignment="1">
      <alignment vertical="center"/>
    </xf>
    <xf numFmtId="3" fontId="86" fillId="0" borderId="0" xfId="0" applyNumberFormat="1" applyFont="1" applyAlignment="1">
      <alignment vertical="center"/>
    </xf>
    <xf numFmtId="164" fontId="12" fillId="0" borderId="0" xfId="0" applyNumberFormat="1" applyFont="1"/>
    <xf numFmtId="164" fontId="11" fillId="0" borderId="0" xfId="0" applyNumberFormat="1" applyFont="1"/>
    <xf numFmtId="164" fontId="11" fillId="0" borderId="0" xfId="0" applyNumberFormat="1" applyFont="1" applyBorder="1"/>
    <xf numFmtId="165" fontId="11" fillId="0" borderId="0" xfId="0" applyNumberFormat="1" applyFont="1" applyBorder="1"/>
    <xf numFmtId="166" fontId="10" fillId="0" borderId="0" xfId="0" applyNumberFormat="1" applyFont="1"/>
    <xf numFmtId="0" fontId="19" fillId="0" borderId="0" xfId="0" applyFont="1" applyAlignment="1">
      <alignment horizontal="center" vertical="center"/>
    </xf>
    <xf numFmtId="166" fontId="10" fillId="0" borderId="0" xfId="0" applyNumberFormat="1" applyFont="1" applyBorder="1" applyAlignment="1" applyProtection="1">
      <alignment vertical="center"/>
      <protection locked="0"/>
    </xf>
    <xf numFmtId="164" fontId="16" fillId="0" borderId="0" xfId="0" applyNumberFormat="1" applyFont="1"/>
    <xf numFmtId="0" fontId="18" fillId="0" borderId="0" xfId="0" applyFont="1" applyFill="1" applyAlignment="1">
      <alignment wrapText="1"/>
    </xf>
    <xf numFmtId="0" fontId="83" fillId="0" borderId="0" xfId="0" applyFont="1" applyFill="1" applyAlignment="1">
      <alignment wrapText="1"/>
    </xf>
    <xf numFmtId="3" fontId="66" fillId="0" borderId="0" xfId="0" applyNumberFormat="1" applyFont="1" applyFill="1"/>
    <xf numFmtId="0" fontId="102" fillId="0" borderId="0" xfId="0" applyFont="1"/>
    <xf numFmtId="3" fontId="102" fillId="0" borderId="0" xfId="2" applyNumberFormat="1" applyFont="1" applyFill="1" applyBorder="1" applyAlignment="1" applyProtection="1">
      <alignment horizontal="right" vertical="center"/>
      <protection locked="0"/>
    </xf>
    <xf numFmtId="3" fontId="102" fillId="0" borderId="0" xfId="2" applyNumberFormat="1" applyFont="1" applyFill="1" applyBorder="1" applyAlignment="1" applyProtection="1">
      <alignment horizontal="right" vertical="center" wrapText="1"/>
      <protection locked="0"/>
    </xf>
    <xf numFmtId="3" fontId="103" fillId="0" borderId="0" xfId="0" applyNumberFormat="1" applyFont="1" applyFill="1" applyBorder="1" applyAlignment="1" applyProtection="1">
      <alignment horizontal="right" vertical="center"/>
    </xf>
    <xf numFmtId="3" fontId="102" fillId="0" borderId="0" xfId="0" applyNumberFormat="1" applyFont="1" applyFill="1" applyAlignment="1" applyProtection="1">
      <alignment vertical="center"/>
      <protection locked="0"/>
    </xf>
    <xf numFmtId="3" fontId="18" fillId="0" borderId="0" xfId="0" applyNumberFormat="1" applyFont="1" applyFill="1" applyAlignment="1">
      <alignment wrapText="1"/>
    </xf>
    <xf numFmtId="0" fontId="18" fillId="0" borderId="0" xfId="0" applyFont="1" applyAlignment="1">
      <alignment vertical="center" wrapText="1"/>
    </xf>
    <xf numFmtId="3" fontId="94" fillId="0" borderId="0" xfId="0" applyNumberFormat="1" applyFont="1" applyFill="1" applyAlignment="1">
      <alignment vertical="center" wrapText="1"/>
    </xf>
    <xf numFmtId="0" fontId="84" fillId="0" borderId="0" xfId="18" applyNumberFormat="1" applyFont="1"/>
    <xf numFmtId="0" fontId="104" fillId="0" borderId="0" xfId="0" applyFont="1"/>
    <xf numFmtId="3" fontId="104" fillId="0" borderId="0" xfId="0" applyNumberFormat="1" applyFont="1"/>
    <xf numFmtId="3" fontId="105" fillId="0" borderId="0" xfId="0" applyNumberFormat="1" applyFont="1"/>
    <xf numFmtId="3" fontId="16" fillId="0" borderId="0" xfId="0" applyNumberFormat="1" applyFont="1" applyFill="1" applyBorder="1" applyAlignment="1">
      <alignment horizontal="right" vertical="center" wrapText="1"/>
    </xf>
    <xf numFmtId="168" fontId="16" fillId="0" borderId="0" xfId="0" applyNumberFormat="1" applyFont="1" applyFill="1" applyBorder="1" applyAlignment="1">
      <alignment vertical="center"/>
    </xf>
    <xf numFmtId="166" fontId="12" fillId="0" borderId="0" xfId="0" applyNumberFormat="1" applyFont="1" applyFill="1" applyBorder="1" applyAlignment="1" applyProtection="1">
      <alignment vertical="center"/>
      <protection locked="0"/>
    </xf>
    <xf numFmtId="166" fontId="11" fillId="0" borderId="0" xfId="0" applyNumberFormat="1" applyFont="1" applyFill="1" applyBorder="1" applyAlignment="1" applyProtection="1">
      <alignment vertical="center"/>
      <protection locked="0"/>
    </xf>
    <xf numFmtId="0" fontId="94" fillId="0" borderId="0" xfId="0" applyFont="1" applyFill="1" applyBorder="1"/>
    <xf numFmtId="3" fontId="94" fillId="0" borderId="0" xfId="0" applyNumberFormat="1" applyFont="1" applyFill="1" applyAlignment="1">
      <alignment vertical="center"/>
    </xf>
    <xf numFmtId="164" fontId="0" fillId="0" borderId="0" xfId="0" applyNumberFormat="1" applyAlignment="1">
      <alignment vertical="center"/>
    </xf>
    <xf numFmtId="165" fontId="99" fillId="0" borderId="0" xfId="0" applyNumberFormat="1" applyFont="1" applyFill="1" applyAlignment="1">
      <alignment vertical="center"/>
    </xf>
    <xf numFmtId="0" fontId="94" fillId="0" borderId="0" xfId="0" applyFont="1" applyFill="1" applyAlignment="1">
      <alignment horizontal="center" vertical="center" wrapText="1"/>
    </xf>
    <xf numFmtId="0" fontId="9" fillId="0" borderId="0" xfId="0" applyFont="1" applyFill="1" applyBorder="1" applyAlignment="1"/>
    <xf numFmtId="3" fontId="10" fillId="0" borderId="0" xfId="6" applyNumberFormat="1" applyFont="1" applyFill="1" applyAlignment="1">
      <alignment vertical="center" wrapText="1"/>
    </xf>
    <xf numFmtId="3" fontId="84" fillId="0" borderId="0" xfId="0" applyNumberFormat="1" applyFont="1" applyAlignment="1">
      <alignment horizontal="right"/>
    </xf>
    <xf numFmtId="3" fontId="84" fillId="0" borderId="0" xfId="0" applyNumberFormat="1" applyFont="1" applyBorder="1" applyAlignment="1" applyProtection="1">
      <alignment horizontal="right" vertical="center"/>
    </xf>
    <xf numFmtId="3" fontId="79" fillId="0" borderId="0" xfId="18" applyNumberFormat="1" applyFont="1" applyBorder="1" applyAlignment="1" applyProtection="1">
      <alignment horizontal="right" vertical="center"/>
    </xf>
    <xf numFmtId="3" fontId="10" fillId="0" borderId="0" xfId="6" applyNumberFormat="1" applyFont="1" applyFill="1"/>
    <xf numFmtId="0" fontId="10" fillId="0" borderId="0" xfId="18" applyNumberFormat="1" applyFont="1"/>
    <xf numFmtId="3" fontId="16" fillId="0" borderId="0" xfId="0" applyNumberFormat="1" applyFont="1" applyAlignment="1">
      <alignment horizontal="right"/>
    </xf>
    <xf numFmtId="3" fontId="11" fillId="0" borderId="0" xfId="18" applyNumberFormat="1" applyFont="1" applyAlignment="1">
      <alignment horizontal="right"/>
    </xf>
    <xf numFmtId="0" fontId="18" fillId="0" borderId="0" xfId="6" applyFont="1" applyAlignment="1">
      <alignment vertical="center" wrapText="1"/>
    </xf>
    <xf numFmtId="17" fontId="94" fillId="0" borderId="0" xfId="0" applyNumberFormat="1" applyFont="1" applyFill="1" applyBorder="1" applyAlignment="1">
      <alignment vertical="center" wrapText="1"/>
    </xf>
    <xf numFmtId="0" fontId="94" fillId="0" borderId="0" xfId="0" applyFont="1" applyFill="1" applyAlignment="1"/>
    <xf numFmtId="49" fontId="16" fillId="0" borderId="0" xfId="0" applyNumberFormat="1" applyFont="1" applyFill="1" applyAlignment="1">
      <alignment horizontal="right" vertical="center" wrapText="1"/>
    </xf>
    <xf numFmtId="3" fontId="10" fillId="0" borderId="0" xfId="2" applyNumberFormat="1" applyFont="1" applyFill="1" applyBorder="1" applyAlignment="1">
      <alignment horizontal="center" vertical="center" wrapText="1"/>
    </xf>
    <xf numFmtId="165" fontId="10" fillId="0" borderId="0" xfId="2" applyNumberFormat="1" applyFont="1" applyFill="1" applyBorder="1" applyAlignment="1">
      <alignment horizontal="right" vertical="center"/>
    </xf>
    <xf numFmtId="165" fontId="16" fillId="0" borderId="0" xfId="2" applyNumberFormat="1" applyFont="1" applyFill="1" applyBorder="1" applyAlignment="1">
      <alignment horizontal="right" vertical="center"/>
    </xf>
    <xf numFmtId="165" fontId="10" fillId="0" borderId="0" xfId="0" applyNumberFormat="1" applyFont="1" applyFill="1" applyBorder="1" applyAlignment="1">
      <alignment horizontal="right" vertical="center"/>
    </xf>
    <xf numFmtId="3" fontId="16" fillId="0" borderId="0" xfId="2" applyNumberFormat="1" applyFont="1" applyFill="1" applyBorder="1" applyAlignment="1">
      <alignment horizontal="center" vertical="center" wrapText="1"/>
    </xf>
    <xf numFmtId="0" fontId="99" fillId="0" borderId="0" xfId="0" applyFont="1" applyFill="1" applyBorder="1"/>
    <xf numFmtId="0" fontId="94" fillId="0" borderId="0" xfId="0" applyFont="1" applyBorder="1" applyAlignment="1">
      <alignment horizontal="left" vertical="center"/>
    </xf>
    <xf numFmtId="0" fontId="7" fillId="0" borderId="0" xfId="0" applyFont="1" applyFill="1" applyAlignment="1">
      <alignment vertical="center" wrapText="1"/>
    </xf>
    <xf numFmtId="0" fontId="12" fillId="0" borderId="0" xfId="0" applyFont="1" applyFill="1" applyAlignment="1">
      <alignment vertical="center"/>
    </xf>
    <xf numFmtId="165" fontId="10" fillId="0" borderId="0" xfId="2" applyNumberFormat="1" applyFont="1" applyFill="1" applyBorder="1" applyAlignment="1">
      <alignment vertical="center"/>
    </xf>
    <xf numFmtId="165" fontId="16" fillId="0" borderId="0" xfId="2" applyNumberFormat="1" applyFont="1" applyFill="1" applyBorder="1" applyAlignment="1">
      <alignment vertical="center"/>
    </xf>
    <xf numFmtId="0" fontId="10" fillId="0" borderId="0" xfId="0" applyFont="1" applyBorder="1" applyAlignment="1">
      <alignment horizontal="left" wrapText="1"/>
    </xf>
    <xf numFmtId="3" fontId="10" fillId="0" borderId="0" xfId="0" quotePrefix="1" applyNumberFormat="1" applyFont="1" applyFill="1" applyBorder="1" applyAlignment="1">
      <alignment horizontal="right"/>
    </xf>
    <xf numFmtId="164" fontId="10" fillId="0" borderId="0" xfId="0" applyNumberFormat="1" applyFont="1" applyBorder="1" applyAlignment="1">
      <alignment horizontal="right" vertical="center"/>
    </xf>
    <xf numFmtId="164" fontId="16" fillId="0" borderId="0" xfId="0" applyNumberFormat="1" applyFont="1" applyBorder="1" applyAlignment="1">
      <alignment horizontal="righ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0" fontId="106" fillId="0" borderId="0" xfId="0" applyFont="1" applyFill="1" applyAlignment="1">
      <alignment vertical="center"/>
    </xf>
    <xf numFmtId="0" fontId="7" fillId="0" borderId="0" xfId="0" applyNumberFormat="1" applyFont="1" applyAlignment="1">
      <alignment horizontal="left"/>
    </xf>
    <xf numFmtId="0" fontId="20" fillId="0" borderId="0" xfId="0" applyFont="1" applyAlignment="1">
      <alignment horizontal="center" vertical="center"/>
    </xf>
    <xf numFmtId="0" fontId="19" fillId="0" borderId="0" xfId="0" applyFont="1" applyAlignment="1">
      <alignment horizontal="center"/>
    </xf>
    <xf numFmtId="0" fontId="94" fillId="0" borderId="0" xfId="0" applyFont="1" applyAlignment="1"/>
    <xf numFmtId="169" fontId="10" fillId="0" borderId="0" xfId="0" applyNumberFormat="1" applyFont="1" applyFill="1" applyBorder="1" applyAlignment="1">
      <alignment horizontal="right" vertical="center"/>
    </xf>
    <xf numFmtId="3" fontId="11" fillId="0" borderId="0" xfId="0" applyNumberFormat="1" applyFont="1" applyFill="1" applyBorder="1" applyAlignment="1" applyProtection="1">
      <alignment vertical="center"/>
    </xf>
    <xf numFmtId="3" fontId="7" fillId="0" borderId="0" xfId="0" applyNumberFormat="1" applyFont="1" applyFill="1" applyBorder="1" applyAlignment="1" applyProtection="1">
      <alignment vertical="center" wrapText="1"/>
      <protection locked="0"/>
    </xf>
    <xf numFmtId="2" fontId="11" fillId="0" borderId="0" xfId="0" applyNumberFormat="1" applyFont="1" applyFill="1" applyBorder="1" applyAlignment="1" applyProtection="1">
      <alignment vertical="center"/>
    </xf>
    <xf numFmtId="166" fontId="8" fillId="0" borderId="0" xfId="0" applyNumberFormat="1" applyFont="1" applyFill="1" applyBorder="1" applyAlignment="1" applyProtection="1">
      <alignment vertical="center"/>
      <protection locked="0"/>
    </xf>
    <xf numFmtId="166" fontId="7" fillId="0" borderId="0" xfId="0" applyNumberFormat="1" applyFont="1" applyFill="1" applyBorder="1" applyAlignment="1" applyProtection="1">
      <alignment vertical="center"/>
    </xf>
    <xf numFmtId="166" fontId="7" fillId="0" borderId="0" xfId="0" applyNumberFormat="1" applyFont="1" applyFill="1" applyBorder="1" applyAlignment="1" applyProtection="1">
      <alignment vertical="center" wrapText="1"/>
      <protection locked="0"/>
    </xf>
    <xf numFmtId="166" fontId="7" fillId="0" borderId="0" xfId="0" applyNumberFormat="1" applyFont="1" applyFill="1" applyBorder="1" applyAlignment="1" applyProtection="1">
      <alignment vertical="center"/>
      <protection locked="0"/>
    </xf>
    <xf numFmtId="164" fontId="16" fillId="0" borderId="0" xfId="0" applyNumberFormat="1" applyFont="1" applyBorder="1" applyAlignment="1">
      <alignment vertical="center"/>
    </xf>
    <xf numFmtId="164" fontId="10" fillId="0" borderId="0" xfId="0" applyNumberFormat="1" applyFont="1" applyAlignment="1">
      <alignment vertical="center"/>
    </xf>
    <xf numFmtId="164" fontId="16" fillId="0" borderId="0" xfId="0" applyNumberFormat="1" applyFont="1" applyAlignment="1">
      <alignment vertical="center"/>
    </xf>
    <xf numFmtId="0" fontId="10" fillId="0" borderId="0" xfId="13" applyFont="1" applyBorder="1" applyAlignment="1">
      <alignment vertical="center"/>
    </xf>
    <xf numFmtId="3" fontId="80" fillId="0" borderId="0" xfId="0" applyNumberFormat="1" applyFont="1" applyFill="1" applyAlignment="1">
      <alignment horizontal="right" vertical="center"/>
    </xf>
    <xf numFmtId="0" fontId="107" fillId="0" borderId="0" xfId="0" applyFont="1" applyFill="1"/>
    <xf numFmtId="2" fontId="107" fillId="0" borderId="0" xfId="0" applyNumberFormat="1" applyFont="1" applyFill="1"/>
    <xf numFmtId="2" fontId="109" fillId="0" borderId="1" xfId="0" applyNumberFormat="1" applyFont="1" applyFill="1" applyBorder="1" applyAlignment="1">
      <alignment horizontal="right" vertical="center"/>
    </xf>
    <xf numFmtId="165" fontId="107" fillId="0" borderId="0" xfId="0" applyNumberFormat="1" applyFont="1" applyFill="1"/>
    <xf numFmtId="0" fontId="84" fillId="0" borderId="0" xfId="0" applyFont="1" applyFill="1" applyBorder="1"/>
    <xf numFmtId="3" fontId="84" fillId="0" borderId="0" xfId="18" applyNumberFormat="1" applyFont="1" applyFill="1" applyBorder="1" applyAlignment="1" applyProtection="1"/>
    <xf numFmtId="3" fontId="110" fillId="0" borderId="0" xfId="18" applyNumberFormat="1" applyFont="1" applyFill="1" applyBorder="1" applyAlignment="1" applyProtection="1"/>
    <xf numFmtId="164" fontId="10" fillId="0" borderId="0" xfId="0" applyNumberFormat="1" applyFont="1" applyFill="1" applyBorder="1" applyAlignment="1" applyProtection="1">
      <alignment wrapText="1"/>
      <protection locked="0"/>
    </xf>
    <xf numFmtId="164" fontId="91" fillId="0" borderId="0" xfId="0" applyNumberFormat="1" applyFont="1" applyAlignment="1"/>
    <xf numFmtId="164" fontId="10" fillId="0" borderId="0" xfId="9" applyNumberFormat="1" applyFont="1" applyFill="1" applyBorder="1" applyAlignment="1" applyProtection="1">
      <alignment wrapText="1"/>
      <protection locked="0"/>
    </xf>
    <xf numFmtId="164" fontId="10" fillId="0" borderId="0" xfId="14" applyNumberFormat="1" applyFont="1" applyAlignment="1"/>
    <xf numFmtId="164" fontId="10" fillId="0" borderId="0" xfId="0" applyNumberFormat="1" applyFont="1" applyFill="1" applyBorder="1" applyAlignment="1" applyProtection="1">
      <protection locked="0"/>
    </xf>
    <xf numFmtId="0" fontId="111" fillId="0" borderId="0" xfId="0" applyFont="1" applyFill="1"/>
    <xf numFmtId="0" fontId="111" fillId="0" borderId="0" xfId="0" applyFont="1" applyFill="1" applyAlignment="1"/>
    <xf numFmtId="0" fontId="18" fillId="0" borderId="0" xfId="0" applyFont="1" applyAlignment="1"/>
    <xf numFmtId="0" fontId="18" fillId="0" borderId="0" xfId="0" applyFont="1" applyFill="1" applyAlignment="1">
      <alignment horizontal="center" vertical="center"/>
    </xf>
    <xf numFmtId="0" fontId="9" fillId="0" borderId="0" xfId="0" applyFont="1" applyFill="1" applyAlignment="1">
      <alignment horizontal="left" vertical="center"/>
    </xf>
    <xf numFmtId="166" fontId="10" fillId="0" borderId="0" xfId="0" applyNumberFormat="1" applyFont="1" applyBorder="1"/>
    <xf numFmtId="166" fontId="16" fillId="0" borderId="0" xfId="0" applyNumberFormat="1" applyFont="1" applyBorder="1"/>
    <xf numFmtId="0" fontId="18" fillId="0" borderId="0" xfId="0" applyFont="1" applyFill="1" applyBorder="1" applyAlignment="1">
      <alignment vertical="center" wrapText="1"/>
    </xf>
    <xf numFmtId="3" fontId="16" fillId="0" borderId="0" xfId="9" applyNumberFormat="1" applyFont="1" applyFill="1" applyBorder="1" applyAlignment="1">
      <alignment horizontal="right" vertical="center" wrapText="1"/>
    </xf>
    <xf numFmtId="0" fontId="16" fillId="0" borderId="0" xfId="0" applyFont="1" applyFill="1" applyAlignment="1">
      <alignment horizontal="center" vertical="center"/>
    </xf>
    <xf numFmtId="0" fontId="21" fillId="0" borderId="0" xfId="0" applyFont="1" applyFill="1" applyAlignment="1">
      <alignment vertical="center"/>
    </xf>
    <xf numFmtId="165" fontId="7" fillId="0" borderId="0" xfId="0" applyNumberFormat="1" applyFont="1" applyFill="1" applyBorder="1" applyAlignment="1" applyProtection="1">
      <alignment horizontal="right" vertical="center" wrapText="1"/>
      <protection locked="0"/>
    </xf>
    <xf numFmtId="165" fontId="8" fillId="0" borderId="0" xfId="0" applyNumberFormat="1" applyFont="1" applyFill="1" applyBorder="1" applyAlignment="1" applyProtection="1">
      <alignment horizontal="right" vertical="center"/>
    </xf>
    <xf numFmtId="165" fontId="10" fillId="0" borderId="0" xfId="0" applyNumberFormat="1" applyFont="1" applyFill="1" applyAlignment="1" applyProtection="1">
      <alignment vertical="center"/>
      <protection locked="0"/>
    </xf>
    <xf numFmtId="0" fontId="114" fillId="0" borderId="0" xfId="0" applyFont="1" applyFill="1"/>
    <xf numFmtId="0" fontId="114" fillId="0" borderId="0" xfId="0" applyFont="1"/>
    <xf numFmtId="0" fontId="115" fillId="0" borderId="0" xfId="0" applyFont="1"/>
    <xf numFmtId="0" fontId="114" fillId="0" borderId="0" xfId="0" applyFont="1" applyAlignment="1">
      <alignment horizontal="left"/>
    </xf>
    <xf numFmtId="164" fontId="116" fillId="0" borderId="0" xfId="0" applyNumberFormat="1" applyFont="1"/>
    <xf numFmtId="3" fontId="18" fillId="0" borderId="0" xfId="0" applyNumberFormat="1" applyFont="1" applyAlignment="1">
      <alignment vertical="center" wrapText="1"/>
    </xf>
    <xf numFmtId="3" fontId="117" fillId="0" borderId="0" xfId="0" applyNumberFormat="1" applyFont="1" applyFill="1" applyBorder="1" applyAlignment="1" applyProtection="1">
      <alignment vertical="center"/>
      <protection locked="0"/>
    </xf>
    <xf numFmtId="3" fontId="117" fillId="0" borderId="0" xfId="0" applyNumberFormat="1" applyFont="1" applyFill="1" applyBorder="1" applyAlignment="1" applyProtection="1">
      <alignment horizontal="right" vertical="center"/>
    </xf>
    <xf numFmtId="3" fontId="118" fillId="0" borderId="0" xfId="0" applyNumberFormat="1" applyFont="1" applyFill="1" applyBorder="1" applyAlignment="1" applyProtection="1">
      <alignment vertical="center"/>
      <protection locked="0"/>
    </xf>
    <xf numFmtId="3" fontId="118" fillId="0" borderId="0" xfId="0" applyNumberFormat="1" applyFont="1" applyFill="1" applyBorder="1" applyAlignment="1" applyProtection="1">
      <alignment horizontal="right" vertical="center"/>
    </xf>
    <xf numFmtId="0" fontId="96" fillId="0" borderId="0" xfId="0" applyFont="1"/>
    <xf numFmtId="0" fontId="96" fillId="0" borderId="0" xfId="0" applyFont="1" applyFill="1" applyBorder="1"/>
    <xf numFmtId="0" fontId="94" fillId="0" borderId="0" xfId="0" applyFont="1" applyFill="1" applyBorder="1" applyAlignment="1">
      <alignment horizontal="left" vertical="center" wrapText="1"/>
    </xf>
    <xf numFmtId="0" fontId="119" fillId="0" borderId="0" xfId="0" applyFont="1" applyFill="1" applyBorder="1" applyAlignment="1"/>
    <xf numFmtId="0" fontId="18" fillId="0" borderId="0" xfId="0" applyFont="1" applyProtection="1">
      <protection locked="0"/>
    </xf>
    <xf numFmtId="0" fontId="10" fillId="0" borderId="0" xfId="0" applyFont="1" applyProtection="1">
      <protection locked="0"/>
    </xf>
    <xf numFmtId="0" fontId="15" fillId="0" borderId="0" xfId="0" applyFont="1" applyProtection="1">
      <protection locked="0"/>
    </xf>
    <xf numFmtId="0" fontId="56" fillId="0" borderId="0" xfId="0" applyFont="1" applyProtection="1">
      <protection locked="0"/>
    </xf>
    <xf numFmtId="0" fontId="16" fillId="0" borderId="0" xfId="0" applyFont="1" applyAlignment="1" applyProtection="1">
      <alignment vertical="center"/>
      <protection locked="0"/>
    </xf>
    <xf numFmtId="0" fontId="10" fillId="0" borderId="0" xfId="0" applyFont="1" applyAlignment="1" applyProtection="1">
      <alignment horizontal="right"/>
      <protection locked="0"/>
    </xf>
    <xf numFmtId="0" fontId="16" fillId="0" borderId="0" xfId="0" applyFont="1" applyFill="1" applyBorder="1" applyProtection="1">
      <protection locked="0"/>
    </xf>
    <xf numFmtId="0" fontId="10" fillId="0" borderId="0" xfId="0" applyFont="1" applyBorder="1" applyAlignment="1" applyProtection="1">
      <alignment horizontal="right" vertical="center"/>
      <protection locked="0"/>
    </xf>
    <xf numFmtId="0" fontId="10" fillId="0" borderId="0" xfId="0" applyFont="1" applyBorder="1" applyAlignment="1" applyProtection="1">
      <alignment horizontal="right" vertical="center" wrapText="1"/>
      <protection locked="0"/>
    </xf>
    <xf numFmtId="0" fontId="16" fillId="0" borderId="0" xfId="0" applyFont="1" applyFill="1" applyBorder="1" applyAlignment="1" applyProtection="1">
      <alignment horizontal="right" vertical="center" wrapText="1"/>
      <protection locked="0"/>
    </xf>
    <xf numFmtId="0" fontId="18" fillId="0" borderId="0" xfId="0" applyFont="1" applyAlignment="1" applyProtection="1">
      <alignment horizontal="right"/>
      <protection locked="0"/>
    </xf>
    <xf numFmtId="0" fontId="10" fillId="0" borderId="0" xfId="0" applyFont="1" applyBorder="1" applyAlignment="1" applyProtection="1">
      <alignment horizontal="center" vertical="center"/>
      <protection locked="0"/>
    </xf>
    <xf numFmtId="0" fontId="18" fillId="0" borderId="0" xfId="0" applyFont="1" applyFill="1" applyProtection="1">
      <protection locked="0"/>
    </xf>
    <xf numFmtId="0" fontId="10" fillId="0" borderId="0" xfId="0" applyFont="1" applyFill="1" applyProtection="1">
      <protection locked="0"/>
    </xf>
    <xf numFmtId="3" fontId="18" fillId="0" borderId="0" xfId="0" applyNumberFormat="1" applyFont="1" applyProtection="1">
      <protection locked="0"/>
    </xf>
    <xf numFmtId="0" fontId="10" fillId="0" borderId="0" xfId="0" applyFont="1" applyFill="1" applyBorder="1" applyAlignment="1" applyProtection="1">
      <alignment horizontal="left" vertical="center"/>
      <protection locked="0"/>
    </xf>
    <xf numFmtId="3" fontId="10" fillId="0" borderId="0" xfId="0" applyNumberFormat="1" applyFont="1" applyFill="1" applyAlignment="1" applyProtection="1">
      <alignment horizontal="right" vertical="center" wrapText="1"/>
      <protection locked="0"/>
    </xf>
    <xf numFmtId="0" fontId="58" fillId="0" borderId="0" xfId="0" applyFont="1" applyProtection="1">
      <protection locked="0"/>
    </xf>
    <xf numFmtId="0" fontId="12" fillId="0" borderId="0" xfId="0" applyFont="1" applyProtection="1">
      <protection locked="0"/>
    </xf>
    <xf numFmtId="0" fontId="12" fillId="0" borderId="0" xfId="0" applyFont="1" applyFill="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0" xfId="0" applyFont="1" applyBorder="1" applyProtection="1">
      <protection locked="0"/>
    </xf>
    <xf numFmtId="0" fontId="12" fillId="0" borderId="0" xfId="0" applyFont="1" applyBorder="1" applyAlignment="1" applyProtection="1">
      <alignment horizontal="left" vertical="center"/>
      <protection locked="0"/>
    </xf>
    <xf numFmtId="0" fontId="16" fillId="0" borderId="0" xfId="0" applyFont="1" applyBorder="1" applyProtection="1">
      <protection locked="0"/>
    </xf>
    <xf numFmtId="0" fontId="16" fillId="0" borderId="0" xfId="0" applyFont="1" applyProtection="1">
      <protection locked="0"/>
    </xf>
    <xf numFmtId="0" fontId="12" fillId="0" borderId="0" xfId="0" applyFont="1" applyAlignment="1" applyProtection="1">
      <protection locked="0"/>
    </xf>
    <xf numFmtId="0" fontId="10" fillId="0" borderId="0" xfId="0" applyFont="1" applyProtection="1"/>
    <xf numFmtId="0" fontId="15" fillId="0" borderId="0" xfId="0" applyFont="1" applyProtection="1"/>
    <xf numFmtId="0" fontId="10" fillId="0" borderId="0" xfId="0" applyFont="1" applyAlignment="1" applyProtection="1">
      <alignment horizontal="right"/>
    </xf>
    <xf numFmtId="0" fontId="12" fillId="0" borderId="0" xfId="0" applyFont="1" applyProtection="1"/>
    <xf numFmtId="3" fontId="10" fillId="0" borderId="0" xfId="0" applyNumberFormat="1" applyFont="1" applyProtection="1"/>
    <xf numFmtId="0" fontId="108" fillId="0" borderId="0" xfId="0" quotePrefix="1" applyFont="1" applyFill="1" applyBorder="1" applyAlignment="1">
      <alignment vertical="top"/>
    </xf>
    <xf numFmtId="0" fontId="12" fillId="0" borderId="0" xfId="0" applyFont="1" applyAlignment="1">
      <alignment wrapText="1"/>
    </xf>
    <xf numFmtId="166" fontId="10" fillId="0" borderId="0" xfId="14" applyNumberFormat="1" applyFont="1" applyBorder="1" applyAlignment="1">
      <alignment horizontal="right" vertical="center"/>
    </xf>
    <xf numFmtId="164" fontId="12" fillId="0" borderId="0" xfId="0" quotePrefix="1" applyNumberFormat="1" applyFont="1" applyFill="1" applyAlignment="1">
      <alignment horizontal="right"/>
    </xf>
    <xf numFmtId="164" fontId="11" fillId="0" borderId="0" xfId="0" quotePrefix="1" applyNumberFormat="1" applyFont="1" applyFill="1" applyAlignment="1">
      <alignment horizontal="right"/>
    </xf>
    <xf numFmtId="164" fontId="18" fillId="0" borderId="0" xfId="0" applyNumberFormat="1" applyFont="1" applyFill="1" applyAlignment="1">
      <alignment wrapText="1"/>
    </xf>
    <xf numFmtId="0" fontId="16" fillId="0" borderId="0" xfId="0" applyFont="1" applyFill="1" applyBorder="1" applyAlignment="1" applyProtection="1">
      <alignment horizontal="left" vertical="center"/>
      <protection locked="0"/>
    </xf>
    <xf numFmtId="3" fontId="16" fillId="0" borderId="0" xfId="0" applyNumberFormat="1" applyFont="1" applyFill="1" applyAlignment="1" applyProtection="1">
      <alignment horizontal="right" vertical="center" wrapText="1"/>
      <protection locked="0"/>
    </xf>
    <xf numFmtId="0" fontId="10" fillId="0" borderId="0" xfId="0" applyFont="1" applyFill="1" applyProtection="1"/>
    <xf numFmtId="0" fontId="16" fillId="0" borderId="0" xfId="0" applyFont="1" applyFill="1" applyProtection="1">
      <protection locked="0"/>
    </xf>
    <xf numFmtId="0" fontId="10" fillId="0" borderId="0" xfId="0" applyFont="1" applyFill="1" applyBorder="1" applyAlignment="1" applyProtection="1">
      <alignment horizontal="left" vertical="center" wrapText="1"/>
      <protection locked="0"/>
    </xf>
    <xf numFmtId="0" fontId="21" fillId="0" borderId="0" xfId="0" applyFont="1" applyFill="1" applyProtection="1">
      <protection locked="0"/>
    </xf>
    <xf numFmtId="0" fontId="16" fillId="0" borderId="0" xfId="0" applyFont="1" applyFill="1" applyProtection="1"/>
    <xf numFmtId="0" fontId="48" fillId="0" borderId="0" xfId="0" applyFont="1" applyFill="1" applyBorder="1" applyAlignment="1">
      <alignment horizontal="right" vertical="center"/>
    </xf>
    <xf numFmtId="0" fontId="47" fillId="0" borderId="0" xfId="0" applyFont="1" applyFill="1" applyAlignment="1">
      <alignment horizontal="right" vertical="center"/>
    </xf>
    <xf numFmtId="0" fontId="96" fillId="0" borderId="0" xfId="6" applyFont="1" applyFill="1" applyAlignment="1"/>
    <xf numFmtId="172" fontId="10" fillId="0" borderId="0" xfId="9" applyNumberFormat="1" applyFont="1" applyFill="1" applyBorder="1" applyAlignment="1" applyProtection="1">
      <alignment horizontal="right" vertical="center" wrapText="1"/>
      <protection locked="0"/>
    </xf>
    <xf numFmtId="172" fontId="16" fillId="0" borderId="0" xfId="9" applyNumberFormat="1" applyFont="1" applyFill="1" applyBorder="1" applyAlignment="1" applyProtection="1">
      <alignment horizontal="right" vertical="center" wrapText="1"/>
      <protection locked="0"/>
    </xf>
    <xf numFmtId="172" fontId="10" fillId="0" borderId="0" xfId="0" applyNumberFormat="1" applyFont="1" applyAlignment="1" applyProtection="1">
      <alignment horizontal="right" vertical="center"/>
      <protection locked="0"/>
    </xf>
    <xf numFmtId="0" fontId="120" fillId="0" borderId="0" xfId="0" applyFont="1"/>
    <xf numFmtId="3" fontId="120" fillId="0" borderId="0" xfId="0" applyNumberFormat="1" applyFont="1"/>
    <xf numFmtId="3" fontId="12"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3" fontId="12" fillId="0" borderId="0" xfId="9" applyNumberFormat="1" applyFont="1" applyFill="1" applyBorder="1" applyAlignment="1">
      <alignment horizontal="right" vertical="center" wrapText="1"/>
    </xf>
    <xf numFmtId="3" fontId="11" fillId="0" borderId="0" xfId="9" applyNumberFormat="1" applyFont="1" applyFill="1" applyBorder="1" applyAlignment="1">
      <alignment horizontal="right" vertical="center" wrapText="1"/>
    </xf>
    <xf numFmtId="0" fontId="55" fillId="0" borderId="0" xfId="1" applyAlignment="1" applyProtection="1">
      <alignment horizontal="center"/>
    </xf>
    <xf numFmtId="0" fontId="122" fillId="0" borderId="0" xfId="0" applyFont="1" applyFill="1" applyAlignment="1">
      <alignment horizontal="left" vertical="center"/>
    </xf>
    <xf numFmtId="3" fontId="120" fillId="0" borderId="0" xfId="0" applyNumberFormat="1" applyFont="1" applyBorder="1" applyAlignment="1">
      <alignment vertical="center"/>
    </xf>
    <xf numFmtId="3" fontId="123" fillId="0" borderId="0" xfId="0" applyNumberFormat="1" applyFont="1" applyAlignment="1">
      <alignment vertical="center"/>
    </xf>
    <xf numFmtId="3" fontId="124" fillId="0" borderId="0" xfId="0" applyNumberFormat="1" applyFont="1" applyAlignment="1">
      <alignment vertical="center"/>
    </xf>
    <xf numFmtId="165" fontId="12" fillId="0" borderId="0" xfId="0" applyNumberFormat="1" applyFont="1" applyFill="1" applyBorder="1" applyAlignment="1">
      <alignment horizontal="right" vertical="center" wrapText="1"/>
    </xf>
    <xf numFmtId="3" fontId="17" fillId="0" borderId="0" xfId="0" applyNumberFormat="1" applyFont="1" applyFill="1" applyBorder="1" applyAlignment="1" applyProtection="1">
      <alignment vertical="center"/>
      <protection locked="0"/>
    </xf>
    <xf numFmtId="3" fontId="12" fillId="0" borderId="0" xfId="0" applyNumberFormat="1" applyFont="1" applyAlignment="1" applyProtection="1">
      <alignment vertical="center"/>
      <protection locked="0"/>
    </xf>
    <xf numFmtId="165" fontId="12" fillId="0" borderId="0" xfId="0" applyNumberFormat="1" applyFont="1" applyFill="1"/>
    <xf numFmtId="165" fontId="11" fillId="0" borderId="0" xfId="0" applyNumberFormat="1" applyFont="1" applyFill="1" applyBorder="1"/>
    <xf numFmtId="165" fontId="17" fillId="0" borderId="0" xfId="0" applyNumberFormat="1" applyFont="1" applyFill="1" applyBorder="1" applyAlignment="1" applyProtection="1">
      <alignment vertical="center"/>
      <protection locked="0"/>
    </xf>
    <xf numFmtId="165" fontId="12" fillId="0" borderId="0" xfId="0" applyNumberFormat="1" applyFont="1" applyAlignment="1" applyProtection="1">
      <alignment horizontal="right" vertical="center"/>
      <protection locked="0"/>
    </xf>
    <xf numFmtId="3" fontId="7" fillId="0" borderId="0" xfId="0" quotePrefix="1" applyNumberFormat="1" applyFont="1" applyFill="1" applyBorder="1" applyAlignment="1" applyProtection="1">
      <alignment vertical="center"/>
      <protection locked="0"/>
    </xf>
    <xf numFmtId="3" fontId="7" fillId="0" borderId="0" xfId="0" applyNumberFormat="1" applyFont="1" applyFill="1" applyAlignment="1">
      <alignment vertical="center"/>
    </xf>
    <xf numFmtId="164" fontId="10" fillId="0" borderId="0" xfId="0" applyNumberFormat="1" applyFont="1" applyFill="1" applyBorder="1" applyAlignment="1">
      <alignment horizontal="right" vertical="center" wrapText="1"/>
    </xf>
    <xf numFmtId="164" fontId="16" fillId="0" borderId="0" xfId="0" applyNumberFormat="1" applyFont="1" applyFill="1" applyBorder="1" applyAlignment="1">
      <alignment horizontal="right" vertical="center" wrapText="1"/>
    </xf>
    <xf numFmtId="0" fontId="0" fillId="0" borderId="0" xfId="0" applyFont="1" applyFill="1" applyAlignment="1">
      <alignment vertical="center"/>
    </xf>
    <xf numFmtId="164" fontId="10" fillId="0" borderId="0" xfId="0" applyNumberFormat="1" applyFont="1" applyFill="1" applyAlignment="1">
      <alignment vertical="center"/>
    </xf>
    <xf numFmtId="166" fontId="9" fillId="0" borderId="0" xfId="0" applyNumberFormat="1" applyFont="1" applyFill="1" applyBorder="1" applyAlignment="1" applyProtection="1">
      <alignment vertical="center"/>
      <protection locked="0"/>
    </xf>
    <xf numFmtId="166" fontId="12" fillId="0" borderId="0" xfId="0" applyNumberFormat="1" applyFont="1" applyFill="1" applyAlignment="1" applyProtection="1">
      <alignment vertical="center"/>
    </xf>
    <xf numFmtId="164" fontId="16" fillId="0" borderId="0" xfId="0" applyNumberFormat="1" applyFont="1" applyFill="1" applyAlignment="1">
      <alignment vertical="center"/>
    </xf>
    <xf numFmtId="9" fontId="10" fillId="0" borderId="0" xfId="0" applyNumberFormat="1" applyFont="1"/>
    <xf numFmtId="3" fontId="11" fillId="0" borderId="0" xfId="0" applyNumberFormat="1" applyFont="1" applyFill="1" applyAlignment="1">
      <alignment horizontal="right" vertical="center"/>
    </xf>
    <xf numFmtId="3" fontId="12" fillId="0" borderId="0" xfId="0" applyNumberFormat="1" applyFont="1" applyFill="1" applyAlignment="1">
      <alignment horizontal="right"/>
    </xf>
    <xf numFmtId="3" fontId="88" fillId="0" borderId="0" xfId="0" applyNumberFormat="1" applyFont="1"/>
    <xf numFmtId="0" fontId="113" fillId="0" borderId="0" xfId="0" applyFont="1" applyFill="1"/>
    <xf numFmtId="0" fontId="37" fillId="0" borderId="0" xfId="0" applyFont="1" applyFill="1"/>
    <xf numFmtId="0" fontId="12" fillId="0" borderId="0" xfId="0" applyFont="1" applyBorder="1" applyAlignment="1">
      <alignment horizontal="center" vertical="center" wrapText="1"/>
    </xf>
    <xf numFmtId="0" fontId="21" fillId="0" borderId="0" xfId="0" applyFont="1" applyFill="1" applyBorder="1"/>
    <xf numFmtId="0" fontId="96" fillId="0" borderId="0" xfId="0" applyFont="1" applyFill="1" applyBorder="1" applyAlignment="1">
      <alignment horizontal="left"/>
    </xf>
    <xf numFmtId="49" fontId="94" fillId="0" borderId="0" xfId="0" applyNumberFormat="1" applyFont="1" applyFill="1" applyBorder="1" applyAlignment="1"/>
    <xf numFmtId="3" fontId="18" fillId="0" borderId="0" xfId="0" applyNumberFormat="1" applyFont="1" applyFill="1" applyBorder="1" applyAlignment="1">
      <alignment vertical="center" wrapText="1"/>
    </xf>
    <xf numFmtId="3" fontId="18" fillId="0" borderId="0" xfId="0" applyNumberFormat="1" applyFont="1" applyFill="1" applyBorder="1" applyAlignment="1">
      <alignment wrapText="1"/>
    </xf>
    <xf numFmtId="0" fontId="11" fillId="0" borderId="0" xfId="0" applyFont="1" applyFill="1" applyBorder="1" applyAlignment="1">
      <alignment horizontal="center" vertical="center" wrapText="1"/>
    </xf>
    <xf numFmtId="0" fontId="113" fillId="0" borderId="0" xfId="0" applyFont="1" applyFill="1" applyAlignment="1">
      <alignment vertical="center"/>
    </xf>
    <xf numFmtId="166" fontId="17" fillId="0" borderId="0" xfId="0" applyNumberFormat="1" applyFont="1" applyFill="1" applyBorder="1" applyAlignment="1" applyProtection="1">
      <alignment vertical="center"/>
      <protection locked="0"/>
    </xf>
    <xf numFmtId="0" fontId="10" fillId="0" borderId="0" xfId="13" applyFont="1" applyFill="1" applyBorder="1" applyAlignment="1">
      <alignment vertical="center"/>
    </xf>
    <xf numFmtId="0" fontId="129" fillId="0" borderId="0" xfId="0" applyFont="1" applyAlignment="1">
      <alignment vertical="center"/>
    </xf>
    <xf numFmtId="0" fontId="104" fillId="0" borderId="0" xfId="0" applyFont="1" applyBorder="1" applyAlignment="1">
      <alignment vertical="center"/>
    </xf>
    <xf numFmtId="3" fontId="104" fillId="0" borderId="0" xfId="0" applyNumberFormat="1" applyFont="1" applyFill="1" applyBorder="1" applyAlignment="1" applyProtection="1">
      <alignment vertical="center" wrapText="1"/>
      <protection locked="0"/>
    </xf>
    <xf numFmtId="3" fontId="105" fillId="0" borderId="0" xfId="0" applyNumberFormat="1" applyFont="1" applyFill="1" applyBorder="1" applyAlignment="1">
      <alignment vertical="center"/>
    </xf>
    <xf numFmtId="3" fontId="104" fillId="0" borderId="0" xfId="0" applyNumberFormat="1" applyFont="1" applyAlignment="1" applyProtection="1">
      <alignment vertical="center"/>
      <protection locked="0"/>
    </xf>
    <xf numFmtId="0" fontId="108" fillId="0" borderId="0" xfId="0" applyFont="1"/>
    <xf numFmtId="0" fontId="114" fillId="0" borderId="0" xfId="0" applyFont="1" applyFill="1" applyBorder="1" applyAlignment="1">
      <alignment vertical="center"/>
    </xf>
    <xf numFmtId="3" fontId="114" fillId="0" borderId="0" xfId="0" applyNumberFormat="1" applyFont="1" applyFill="1" applyBorder="1" applyAlignment="1" applyProtection="1">
      <alignment vertical="center"/>
      <protection locked="0"/>
    </xf>
    <xf numFmtId="3" fontId="115" fillId="0" borderId="0" xfId="0" applyNumberFormat="1" applyFont="1" applyFill="1" applyBorder="1" applyAlignment="1" applyProtection="1">
      <alignment vertical="center"/>
    </xf>
    <xf numFmtId="3" fontId="114" fillId="0" borderId="0" xfId="0" applyNumberFormat="1" applyFont="1" applyFill="1" applyAlignment="1" applyProtection="1">
      <alignment vertical="center"/>
      <protection locked="0"/>
    </xf>
    <xf numFmtId="0" fontId="99" fillId="0" borderId="0" xfId="0" applyFont="1" applyFill="1" applyBorder="1" applyAlignment="1">
      <alignment horizontal="left" vertical="center"/>
    </xf>
    <xf numFmtId="165" fontId="10" fillId="0" borderId="0" xfId="0" applyNumberFormat="1" applyFont="1" applyFill="1" applyBorder="1" applyProtection="1"/>
    <xf numFmtId="3" fontId="10" fillId="0" borderId="0" xfId="0" applyNumberFormat="1" applyFont="1" applyFill="1" applyAlignment="1" applyProtection="1">
      <alignment horizontal="right" vertical="center"/>
      <protection locked="0"/>
    </xf>
    <xf numFmtId="3" fontId="16" fillId="0" borderId="0" xfId="0" applyNumberFormat="1" applyFont="1" applyFill="1" applyAlignment="1" applyProtection="1">
      <alignment horizontal="right" vertical="center"/>
      <protection locked="0"/>
    </xf>
    <xf numFmtId="3" fontId="10" fillId="0" borderId="0" xfId="17" applyNumberFormat="1" applyFont="1" applyFill="1" applyAlignment="1" applyProtection="1">
      <alignment horizontal="right" vertical="center"/>
      <protection locked="0"/>
    </xf>
    <xf numFmtId="3" fontId="18" fillId="0" borderId="0" xfId="0" applyNumberFormat="1" applyFont="1" applyFill="1" applyBorder="1" applyAlignment="1" applyProtection="1">
      <alignment horizontal="right" vertical="center"/>
      <protection locked="0"/>
    </xf>
    <xf numFmtId="0" fontId="131" fillId="0" borderId="0" xfId="0" applyFont="1" applyFill="1" applyBorder="1" applyAlignment="1">
      <alignment horizontal="center" vertical="center"/>
    </xf>
    <xf numFmtId="0" fontId="130" fillId="0" borderId="0" xfId="0" applyFont="1" applyAlignment="1">
      <alignment horizontal="center" vertical="center"/>
    </xf>
    <xf numFmtId="0" fontId="0" fillId="0" borderId="0" xfId="0" applyAlignment="1">
      <alignment vertical="center"/>
    </xf>
    <xf numFmtId="0" fontId="10" fillId="0" borderId="0" xfId="0" applyFont="1" applyFill="1" applyBorder="1" applyAlignment="1" applyProtection="1">
      <alignment vertical="center" wrapText="1"/>
    </xf>
    <xf numFmtId="3" fontId="10" fillId="0" borderId="0" xfId="0" applyNumberFormat="1" applyFont="1" applyFill="1" applyBorder="1" applyAlignment="1" applyProtection="1">
      <alignment vertical="center"/>
    </xf>
    <xf numFmtId="165" fontId="12" fillId="0" borderId="0" xfId="0" applyNumberFormat="1" applyFont="1" applyFill="1" applyBorder="1" applyAlignment="1" applyProtection="1">
      <alignment vertical="center"/>
    </xf>
    <xf numFmtId="165" fontId="11" fillId="0" borderId="0" xfId="0" applyNumberFormat="1" applyFont="1" applyFill="1" applyBorder="1" applyAlignment="1" applyProtection="1">
      <alignment vertical="center"/>
    </xf>
    <xf numFmtId="3" fontId="132" fillId="0" borderId="0" xfId="0" applyNumberFormat="1" applyFont="1" applyAlignment="1">
      <alignment vertical="center"/>
    </xf>
    <xf numFmtId="165" fontId="11" fillId="0" borderId="0" xfId="2" applyNumberFormat="1" applyFont="1" applyFill="1" applyBorder="1" applyAlignment="1" applyProtection="1">
      <alignment vertical="center" wrapText="1"/>
      <protection locked="0"/>
    </xf>
    <xf numFmtId="165" fontId="12" fillId="0" borderId="0" xfId="2" applyNumberFormat="1" applyFont="1" applyFill="1" applyBorder="1" applyAlignment="1" applyProtection="1">
      <alignment vertical="center" wrapText="1"/>
      <protection locked="0"/>
    </xf>
    <xf numFmtId="165" fontId="10" fillId="0" borderId="0" xfId="7" applyNumberFormat="1" applyFont="1" applyFill="1" applyBorder="1" applyAlignment="1">
      <alignment horizontal="right" vertical="center" wrapText="1"/>
    </xf>
    <xf numFmtId="165" fontId="16" fillId="0" borderId="0" xfId="0" applyNumberFormat="1" applyFont="1" applyFill="1" applyAlignment="1">
      <alignment horizontal="right" vertical="center"/>
    </xf>
    <xf numFmtId="1" fontId="10" fillId="0" borderId="0" xfId="3" applyNumberFormat="1" applyFont="1" applyFill="1" applyBorder="1" applyAlignment="1">
      <alignment horizontal="right" vertical="center"/>
    </xf>
    <xf numFmtId="1" fontId="16" fillId="0" borderId="0" xfId="3" applyNumberFormat="1" applyFont="1" applyFill="1" applyBorder="1" applyAlignment="1">
      <alignment horizontal="right" vertical="center"/>
    </xf>
    <xf numFmtId="0" fontId="174" fillId="0" borderId="0" xfId="0" applyFont="1"/>
    <xf numFmtId="3" fontId="118" fillId="0" borderId="0" xfId="0" applyNumberFormat="1" applyFont="1" applyFill="1" applyBorder="1" applyAlignment="1" applyProtection="1">
      <alignment horizontal="left" vertical="center"/>
    </xf>
    <xf numFmtId="3" fontId="0" fillId="0" borderId="0" xfId="0" applyNumberFormat="1"/>
    <xf numFmtId="0" fontId="175" fillId="0" borderId="0" xfId="0" applyFont="1" applyAlignment="1">
      <alignment vertical="center"/>
    </xf>
    <xf numFmtId="3" fontId="10" fillId="0" borderId="0" xfId="0" applyNumberFormat="1" applyFont="1" applyFill="1" applyBorder="1" applyAlignment="1" applyProtection="1">
      <alignment horizontal="right" vertical="center"/>
      <protection locked="0"/>
    </xf>
    <xf numFmtId="0" fontId="96" fillId="0" borderId="0" xfId="0" applyFont="1" applyAlignment="1">
      <alignmen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176" fillId="0" borderId="0" xfId="0" applyNumberFormat="1" applyFont="1" applyAlignment="1">
      <alignment vertical="center"/>
    </xf>
    <xf numFmtId="3" fontId="114" fillId="0" borderId="0" xfId="0" applyNumberFormat="1" applyFont="1" applyFill="1" applyBorder="1" applyProtection="1"/>
    <xf numFmtId="3" fontId="114" fillId="0" borderId="0" xfId="2" applyNumberFormat="1" applyFont="1" applyFill="1" applyBorder="1" applyAlignment="1" applyProtection="1">
      <alignment vertical="center"/>
      <protection locked="0"/>
    </xf>
    <xf numFmtId="3" fontId="114" fillId="0" borderId="0" xfId="0" applyNumberFormat="1" applyFont="1" applyFill="1" applyBorder="1" applyAlignment="1" applyProtection="1">
      <alignment horizontal="right" vertical="center"/>
    </xf>
    <xf numFmtId="165" fontId="12" fillId="0" borderId="0" xfId="14" applyNumberFormat="1" applyFont="1" applyBorder="1" applyAlignment="1">
      <alignment horizontal="right" vertical="center"/>
    </xf>
    <xf numFmtId="165" fontId="11" fillId="0" borderId="0" xfId="0" applyNumberFormat="1" applyFont="1" applyFill="1" applyBorder="1" applyAlignment="1">
      <alignment vertical="center"/>
    </xf>
    <xf numFmtId="165" fontId="11" fillId="0" borderId="0" xfId="14" applyNumberFormat="1" applyFont="1" applyBorder="1" applyAlignment="1">
      <alignment horizontal="right" vertical="center"/>
    </xf>
    <xf numFmtId="165" fontId="12" fillId="0" borderId="0" xfId="0" applyNumberFormat="1" applyFont="1" applyFill="1" applyBorder="1" applyAlignment="1" applyProtection="1">
      <alignment vertical="center" wrapText="1"/>
      <protection locked="0"/>
    </xf>
    <xf numFmtId="165" fontId="29" fillId="0" borderId="0" xfId="0" applyNumberFormat="1" applyFont="1" applyFill="1" applyBorder="1" applyAlignment="1" applyProtection="1">
      <alignment vertical="center"/>
    </xf>
    <xf numFmtId="165" fontId="12" fillId="0" borderId="0" xfId="0" applyNumberFormat="1" applyFont="1" applyFill="1" applyAlignment="1" applyProtection="1">
      <alignment vertical="center"/>
      <protection locked="0"/>
    </xf>
    <xf numFmtId="165" fontId="12" fillId="0" borderId="0" xfId="0" applyNumberFormat="1" applyFont="1" applyFill="1" applyBorder="1" applyAlignment="1">
      <alignment vertical="center" wrapText="1"/>
    </xf>
    <xf numFmtId="165" fontId="12" fillId="0" borderId="0" xfId="0" applyNumberFormat="1" applyFont="1" applyAlignment="1" applyProtection="1">
      <alignment vertical="center"/>
      <protection locked="0"/>
    </xf>
    <xf numFmtId="165" fontId="12" fillId="0" borderId="0" xfId="0" applyNumberFormat="1" applyFont="1" applyFill="1" applyBorder="1" applyAlignment="1" applyProtection="1">
      <alignment horizontal="right" vertical="center"/>
      <protection locked="0"/>
    </xf>
    <xf numFmtId="165" fontId="29" fillId="0" borderId="0" xfId="0" applyNumberFormat="1" applyFont="1" applyFill="1" applyBorder="1" applyAlignment="1" applyProtection="1">
      <alignment horizontal="right" vertical="center"/>
      <protection locked="0"/>
    </xf>
    <xf numFmtId="165" fontId="9" fillId="0" borderId="0" xfId="0" applyNumberFormat="1" applyFont="1" applyFill="1" applyAlignment="1">
      <alignment horizontal="right" vertical="center"/>
    </xf>
    <xf numFmtId="165" fontId="17" fillId="0" borderId="0" xfId="0" applyNumberFormat="1" applyFont="1" applyFill="1" applyBorder="1" applyAlignment="1">
      <alignment horizontal="right" vertical="center"/>
    </xf>
    <xf numFmtId="0" fontId="7" fillId="0" borderId="0" xfId="0" applyFont="1" applyFill="1" applyAlignment="1">
      <alignment horizontal="left" vertical="center"/>
    </xf>
    <xf numFmtId="0" fontId="7" fillId="0" borderId="0" xfId="0" applyFont="1" applyFill="1" applyAlignment="1">
      <alignment horizontal="left" vertical="center" wrapText="1"/>
    </xf>
    <xf numFmtId="3" fontId="107" fillId="0" borderId="0" xfId="0" applyNumberFormat="1" applyFont="1" applyAlignment="1">
      <alignment horizontal="right"/>
    </xf>
    <xf numFmtId="0" fontId="0" fillId="0" borderId="0" xfId="0" applyFont="1" applyAlignment="1">
      <alignment vertical="center"/>
    </xf>
    <xf numFmtId="0" fontId="0" fillId="0" borderId="0" xfId="0" applyFont="1" applyBorder="1" applyAlignment="1">
      <alignment vertical="center"/>
    </xf>
    <xf numFmtId="3" fontId="7" fillId="0" borderId="0" xfId="8" applyNumberFormat="1" applyFont="1" applyFill="1" applyBorder="1" applyAlignment="1" applyProtection="1">
      <alignment horizontal="right" wrapText="1"/>
      <protection locked="0"/>
    </xf>
    <xf numFmtId="3" fontId="10" fillId="0" borderId="0" xfId="8" applyNumberFormat="1" applyFont="1" applyFill="1" applyBorder="1" applyAlignment="1" applyProtection="1">
      <alignment horizontal="right"/>
      <protection locked="0"/>
    </xf>
    <xf numFmtId="3" fontId="7" fillId="0" borderId="0" xfId="8" applyNumberFormat="1" applyFont="1" applyFill="1" applyBorder="1" applyAlignment="1" applyProtection="1">
      <alignment horizontal="right"/>
      <protection locked="0"/>
    </xf>
    <xf numFmtId="3" fontId="10" fillId="0" borderId="0" xfId="8" applyNumberFormat="1" applyFont="1" applyFill="1" applyBorder="1" applyAlignment="1" applyProtection="1">
      <alignment horizontal="right" wrapText="1"/>
      <protection locked="0"/>
    </xf>
    <xf numFmtId="3" fontId="7" fillId="0" borderId="0" xfId="8" applyNumberFormat="1" applyFont="1" applyFill="1" applyBorder="1" applyAlignment="1" applyProtection="1">
      <alignment horizontal="right" vertical="center" wrapText="1"/>
      <protection locked="0"/>
    </xf>
    <xf numFmtId="0" fontId="96" fillId="0" borderId="0" xfId="0" applyFont="1" applyFill="1" applyBorder="1" applyAlignment="1"/>
    <xf numFmtId="0" fontId="94" fillId="0" borderId="0" xfId="0" applyFont="1" applyAlignment="1">
      <alignment vertical="center"/>
    </xf>
    <xf numFmtId="3" fontId="94" fillId="0" borderId="0" xfId="0" applyNumberFormat="1" applyFont="1" applyFill="1" applyBorder="1"/>
    <xf numFmtId="3" fontId="8" fillId="0" borderId="0" xfId="0" applyNumberFormat="1" applyFont="1" applyFill="1" applyBorder="1" applyAlignment="1" applyProtection="1">
      <alignment horizontal="right" vertical="center"/>
      <protection locked="0"/>
    </xf>
    <xf numFmtId="3" fontId="7" fillId="0" borderId="0" xfId="0" applyNumberFormat="1" applyFont="1" applyFill="1" applyBorder="1" applyAlignment="1" applyProtection="1">
      <alignment horizontal="right" vertical="center"/>
      <protection locked="0"/>
    </xf>
    <xf numFmtId="165" fontId="9" fillId="0" borderId="0" xfId="0" applyNumberFormat="1" applyFont="1" applyFill="1" applyBorder="1" applyAlignment="1" applyProtection="1">
      <alignment vertical="center"/>
      <protection locked="0"/>
    </xf>
    <xf numFmtId="3" fontId="79" fillId="0" borderId="0" xfId="0" applyNumberFormat="1" applyFont="1" applyFill="1" applyAlignment="1"/>
    <xf numFmtId="3" fontId="84" fillId="0" borderId="0" xfId="0" applyNumberFormat="1" applyFont="1" applyFill="1" applyAlignment="1">
      <alignment horizontal="left" wrapText="1"/>
    </xf>
    <xf numFmtId="3" fontId="80" fillId="0" borderId="0" xfId="0" applyNumberFormat="1" applyFont="1" applyFill="1"/>
    <xf numFmtId="3" fontId="18" fillId="0" borderId="0" xfId="0" applyNumberFormat="1" applyFont="1" applyFill="1" applyAlignment="1">
      <alignment horizontal="left"/>
    </xf>
    <xf numFmtId="10" fontId="18" fillId="0" borderId="0" xfId="0" applyNumberFormat="1" applyFont="1" applyFill="1" applyBorder="1" applyAlignment="1">
      <alignment horizontal="right" vertical="center" wrapText="1"/>
    </xf>
    <xf numFmtId="3" fontId="114" fillId="0" borderId="0" xfId="0" applyNumberFormat="1" applyFont="1"/>
    <xf numFmtId="3" fontId="115" fillId="0" borderId="0" xfId="0" applyNumberFormat="1" applyFont="1"/>
    <xf numFmtId="10" fontId="18" fillId="0" borderId="0" xfId="0" applyNumberFormat="1" applyFont="1" applyFill="1"/>
    <xf numFmtId="3" fontId="66" fillId="0" borderId="0" xfId="0" applyNumberFormat="1" applyFont="1"/>
    <xf numFmtId="177" fontId="12" fillId="0" borderId="0" xfId="0" applyNumberFormat="1" applyFont="1" applyFill="1" applyAlignment="1" applyProtection="1">
      <alignment horizontal="right" vertical="center" wrapText="1"/>
      <protection locked="0"/>
    </xf>
    <xf numFmtId="10" fontId="18" fillId="0" borderId="0" xfId="0" applyNumberFormat="1" applyFont="1"/>
    <xf numFmtId="0" fontId="18" fillId="0" borderId="0" xfId="0" applyFont="1" applyFill="1" applyAlignment="1">
      <alignment vertical="center"/>
    </xf>
    <xf numFmtId="3" fontId="16" fillId="0" borderId="0" xfId="0" applyNumberFormat="1" applyFont="1" applyBorder="1" applyAlignment="1">
      <alignment horizontal="right" vertical="center"/>
    </xf>
    <xf numFmtId="3" fontId="10" fillId="0" borderId="0" xfId="0" applyNumberFormat="1" applyFont="1" applyFill="1" applyAlignment="1">
      <alignment horizontal="right" vertical="center"/>
    </xf>
    <xf numFmtId="3" fontId="16" fillId="0" borderId="0" xfId="0" applyNumberFormat="1" applyFont="1" applyFill="1" applyAlignment="1">
      <alignment horizontal="right" vertical="center"/>
    </xf>
    <xf numFmtId="3" fontId="10" fillId="0" borderId="0" xfId="2" applyNumberFormat="1" applyFont="1" applyFill="1" applyBorder="1" applyAlignment="1">
      <alignment horizontal="right" vertical="center"/>
    </xf>
    <xf numFmtId="165" fontId="11" fillId="0" borderId="0" xfId="0" applyNumberFormat="1" applyFont="1" applyFill="1" applyBorder="1" applyAlignment="1">
      <alignment horizontal="right" vertical="center" wrapText="1"/>
    </xf>
    <xf numFmtId="0" fontId="10" fillId="0" borderId="0" xfId="0" applyFont="1"/>
    <xf numFmtId="0" fontId="16" fillId="0" borderId="0" xfId="0" applyFont="1"/>
    <xf numFmtId="3" fontId="10" fillId="0" borderId="0" xfId="0" applyNumberFormat="1" applyFont="1"/>
    <xf numFmtId="0" fontId="10" fillId="0" borderId="0" xfId="0" applyFont="1" applyBorder="1" applyAlignment="1">
      <alignment vertical="center"/>
    </xf>
    <xf numFmtId="3" fontId="16" fillId="0" borderId="0" xfId="0" applyNumberFormat="1" applyFont="1"/>
    <xf numFmtId="0" fontId="9" fillId="0" borderId="0" xfId="0" applyFont="1" applyAlignment="1">
      <alignment vertical="center"/>
    </xf>
    <xf numFmtId="3" fontId="10" fillId="0" borderId="0" xfId="0" applyNumberFormat="1" applyFont="1" applyFill="1" applyBorder="1" applyAlignment="1">
      <alignment horizontal="right" vertical="center" wrapText="1"/>
    </xf>
    <xf numFmtId="0" fontId="10" fillId="0" borderId="0" xfId="0" applyFont="1" applyFill="1" applyAlignment="1">
      <alignment horizontal="left" vertical="center"/>
    </xf>
    <xf numFmtId="3" fontId="10" fillId="0" borderId="0" xfId="0" applyNumberFormat="1" applyFont="1" applyFill="1"/>
    <xf numFmtId="3" fontId="12" fillId="0" borderId="0" xfId="0" applyNumberFormat="1" applyFont="1"/>
    <xf numFmtId="3" fontId="16" fillId="0" borderId="0" xfId="0" applyNumberFormat="1" applyFont="1" applyFill="1"/>
    <xf numFmtId="3" fontId="16" fillId="0" borderId="0" xfId="0" applyNumberFormat="1" applyFont="1" applyFill="1" applyBorder="1"/>
    <xf numFmtId="3" fontId="11" fillId="0" borderId="0" xfId="0" applyNumberFormat="1" applyFont="1"/>
    <xf numFmtId="0" fontId="56" fillId="0" borderId="0" xfId="0" applyFont="1" applyAlignment="1">
      <alignment vertical="center" wrapText="1"/>
    </xf>
    <xf numFmtId="0" fontId="7" fillId="0" borderId="0" xfId="0" quotePrefix="1" applyNumberFormat="1" applyFont="1" applyAlignment="1">
      <alignment horizontal="left"/>
    </xf>
    <xf numFmtId="165" fontId="12" fillId="0" borderId="0" xfId="0" applyNumberFormat="1" applyFont="1" applyFill="1" applyAlignment="1">
      <alignment horizontal="right"/>
    </xf>
    <xf numFmtId="3" fontId="7" fillId="0" borderId="0" xfId="0" quotePrefix="1" applyNumberFormat="1" applyFont="1" applyAlignment="1">
      <alignment horizontal="left"/>
    </xf>
    <xf numFmtId="166" fontId="7" fillId="0" borderId="0" xfId="0" applyNumberFormat="1" applyFont="1" applyAlignment="1"/>
    <xf numFmtId="166" fontId="12" fillId="0" borderId="0" xfId="0" applyNumberFormat="1" applyFont="1" applyAlignment="1"/>
    <xf numFmtId="166" fontId="11" fillId="0" borderId="0" xfId="0" applyNumberFormat="1" applyFont="1" applyAlignment="1"/>
    <xf numFmtId="166" fontId="7" fillId="0" borderId="0" xfId="0" quotePrefix="1" applyNumberFormat="1" applyFont="1" applyAlignment="1"/>
    <xf numFmtId="165" fontId="11" fillId="0" borderId="0" xfId="0" applyNumberFormat="1" applyFont="1" applyFill="1" applyAlignment="1">
      <alignment horizontal="right"/>
    </xf>
    <xf numFmtId="3" fontId="10" fillId="0" borderId="0" xfId="0" applyNumberFormat="1" applyFont="1" applyProtection="1">
      <protection locked="0"/>
    </xf>
    <xf numFmtId="3" fontId="10" fillId="0" borderId="0" xfId="0" applyNumberFormat="1" applyFont="1" applyAlignment="1" applyProtection="1">
      <alignment vertical="center"/>
      <protection locked="0"/>
    </xf>
    <xf numFmtId="3" fontId="10" fillId="0" borderId="0" xfId="9" applyNumberFormat="1" applyFont="1" applyFill="1" applyBorder="1" applyAlignment="1">
      <alignment horizontal="right" vertical="center" wrapText="1"/>
    </xf>
    <xf numFmtId="3" fontId="8" fillId="0" borderId="0" xfId="0" applyNumberFormat="1" applyFont="1" applyFill="1" applyBorder="1" applyAlignment="1" applyProtection="1">
      <alignment vertical="center"/>
      <protection locked="0"/>
    </xf>
    <xf numFmtId="3" fontId="16" fillId="0" borderId="0" xfId="0" applyNumberFormat="1" applyFont="1" applyFill="1" applyBorder="1" applyAlignment="1" applyProtection="1">
      <alignment horizontal="right" wrapText="1"/>
    </xf>
    <xf numFmtId="3" fontId="10" fillId="0" borderId="0" xfId="0" applyNumberFormat="1" applyFont="1" applyFill="1" applyBorder="1" applyAlignment="1" applyProtection="1">
      <alignment horizontal="right" wrapText="1"/>
      <protection locked="0"/>
    </xf>
    <xf numFmtId="165" fontId="12" fillId="0" borderId="0" xfId="0" applyNumberFormat="1" applyFont="1" applyAlignment="1">
      <alignment horizontal="right"/>
    </xf>
    <xf numFmtId="3" fontId="87" fillId="0" borderId="0" xfId="0" quotePrefix="1" applyNumberFormat="1" applyFont="1" applyBorder="1"/>
    <xf numFmtId="3" fontId="88" fillId="0" borderId="0" xfId="0" quotePrefix="1" applyNumberFormat="1" applyFont="1" applyBorder="1"/>
    <xf numFmtId="3" fontId="89" fillId="0" borderId="0" xfId="0" quotePrefix="1" applyNumberFormat="1" applyFont="1" applyBorder="1"/>
    <xf numFmtId="3" fontId="12" fillId="0" borderId="0" xfId="0" applyNumberFormat="1" applyFont="1" applyFill="1" applyBorder="1" applyAlignment="1" applyProtection="1">
      <alignment horizontal="right" wrapText="1"/>
      <protection locked="0"/>
    </xf>
    <xf numFmtId="3" fontId="11" fillId="0" borderId="0" xfId="0" applyNumberFormat="1" applyFont="1" applyFill="1" applyBorder="1" applyAlignment="1" applyProtection="1">
      <alignment horizontal="right" wrapText="1"/>
    </xf>
    <xf numFmtId="3" fontId="12" fillId="0" borderId="0" xfId="0" applyNumberFormat="1" applyFont="1" applyProtection="1">
      <protection locked="0"/>
    </xf>
    <xf numFmtId="3" fontId="88" fillId="0" borderId="0" xfId="0" applyNumberFormat="1" applyFont="1" applyBorder="1" applyAlignment="1">
      <alignment horizontal="right"/>
    </xf>
    <xf numFmtId="3" fontId="87" fillId="0" borderId="0" xfId="0" applyNumberFormat="1" applyFont="1" applyBorder="1" applyAlignment="1">
      <alignment horizontal="right"/>
    </xf>
    <xf numFmtId="165" fontId="10" fillId="0" borderId="0" xfId="0" applyNumberFormat="1" applyFont="1" applyAlignment="1"/>
    <xf numFmtId="165" fontId="16" fillId="0" borderId="0" xfId="0" applyNumberFormat="1" applyFont="1" applyFill="1" applyAlignment="1"/>
    <xf numFmtId="165" fontId="12" fillId="0" borderId="0" xfId="0" applyNumberFormat="1" applyFont="1" applyAlignment="1"/>
    <xf numFmtId="165" fontId="11" fillId="0" borderId="0" xfId="0" applyNumberFormat="1" applyFont="1" applyFill="1" applyAlignment="1"/>
    <xf numFmtId="165" fontId="10" fillId="0" borderId="0" xfId="0" applyNumberFormat="1" applyFont="1" applyAlignment="1">
      <alignment horizontal="right"/>
    </xf>
    <xf numFmtId="165" fontId="88" fillId="0" borderId="0" xfId="0" applyNumberFormat="1" applyFont="1" applyBorder="1"/>
    <xf numFmtId="165" fontId="89" fillId="0" borderId="0" xfId="0" applyNumberFormat="1" applyFont="1" applyBorder="1"/>
    <xf numFmtId="165" fontId="87" fillId="0" borderId="0" xfId="0" applyNumberFormat="1" applyFont="1" applyBorder="1"/>
    <xf numFmtId="165" fontId="90" fillId="0" borderId="0" xfId="0" applyNumberFormat="1" applyFont="1" applyBorder="1"/>
    <xf numFmtId="0" fontId="1" fillId="0" borderId="0" xfId="6" applyAlignment="1">
      <alignment vertical="center"/>
    </xf>
    <xf numFmtId="3" fontId="10" fillId="0" borderId="0" xfId="6" applyNumberFormat="1" applyFont="1" applyFill="1" applyBorder="1" applyAlignment="1" applyProtection="1">
      <alignment vertical="center"/>
      <protection locked="0"/>
    </xf>
    <xf numFmtId="3" fontId="10" fillId="0" borderId="0" xfId="6" applyNumberFormat="1" applyFont="1" applyAlignment="1" applyProtection="1">
      <alignment vertical="center"/>
      <protection locked="0"/>
    </xf>
    <xf numFmtId="0" fontId="49" fillId="0" borderId="0" xfId="6" applyFont="1" applyAlignment="1">
      <alignment vertical="center"/>
    </xf>
    <xf numFmtId="0" fontId="49" fillId="0" borderId="0" xfId="6" applyFont="1" applyAlignment="1">
      <alignment horizontal="right" vertical="center"/>
    </xf>
    <xf numFmtId="0" fontId="52" fillId="0" borderId="0" xfId="6" applyFont="1" applyAlignment="1">
      <alignment vertical="center"/>
    </xf>
    <xf numFmtId="0" fontId="50" fillId="0" borderId="0" xfId="6" applyFont="1" applyAlignment="1">
      <alignment horizontal="right" vertical="center"/>
    </xf>
    <xf numFmtId="0" fontId="74" fillId="0" borderId="0" xfId="6" applyFont="1" applyAlignment="1">
      <alignment vertical="center"/>
    </xf>
    <xf numFmtId="0" fontId="74" fillId="0" borderId="0" xfId="6" applyFont="1" applyAlignment="1">
      <alignment horizontal="right" vertical="center"/>
    </xf>
    <xf numFmtId="3" fontId="75" fillId="0" borderId="0" xfId="6" applyNumberFormat="1" applyFont="1" applyAlignment="1">
      <alignment horizontal="right" vertical="center"/>
    </xf>
    <xf numFmtId="3" fontId="74" fillId="0" borderId="0" xfId="6" applyNumberFormat="1" applyFont="1" applyAlignment="1">
      <alignment horizontal="right" vertical="center"/>
    </xf>
    <xf numFmtId="0" fontId="76" fillId="0" borderId="0" xfId="6" applyFont="1" applyAlignment="1">
      <alignment vertical="center"/>
    </xf>
    <xf numFmtId="0" fontId="76" fillId="0" borderId="0" xfId="6" applyFont="1" applyAlignment="1">
      <alignment horizontal="right" vertical="center"/>
    </xf>
    <xf numFmtId="0" fontId="42" fillId="0" borderId="0" xfId="6" applyFont="1" applyAlignment="1">
      <alignment vertical="center"/>
    </xf>
    <xf numFmtId="0" fontId="77" fillId="0" borderId="0" xfId="6" applyFont="1" applyBorder="1" applyAlignment="1">
      <alignment horizontal="right" vertical="center"/>
    </xf>
    <xf numFmtId="3" fontId="16" fillId="0" borderId="0" xfId="6" applyNumberFormat="1" applyFont="1" applyFill="1" applyBorder="1" applyAlignment="1" applyProtection="1">
      <alignment vertical="center"/>
    </xf>
    <xf numFmtId="0" fontId="78" fillId="0" borderId="0" xfId="6" applyFont="1" applyAlignment="1">
      <alignment vertical="center"/>
    </xf>
    <xf numFmtId="0" fontId="78" fillId="0" borderId="0" xfId="6" applyFont="1" applyAlignment="1">
      <alignment horizontal="right" vertical="center"/>
    </xf>
    <xf numFmtId="3" fontId="78" fillId="0" borderId="0" xfId="6" applyNumberFormat="1" applyFont="1" applyAlignment="1">
      <alignment horizontal="right" vertical="center"/>
    </xf>
    <xf numFmtId="165" fontId="88" fillId="0" borderId="0" xfId="0" applyNumberFormat="1" applyFont="1" applyFill="1" applyBorder="1"/>
    <xf numFmtId="165" fontId="10" fillId="0" borderId="0" xfId="0" applyNumberFormat="1" applyFont="1" applyFill="1" applyAlignment="1">
      <alignment horizontal="right"/>
    </xf>
    <xf numFmtId="165" fontId="87" fillId="0" borderId="0" xfId="0" applyNumberFormat="1" applyFont="1" applyFill="1" applyBorder="1"/>
    <xf numFmtId="165" fontId="89" fillId="0" borderId="0" xfId="0" applyNumberFormat="1" applyFont="1" applyFill="1" applyBorder="1"/>
    <xf numFmtId="165" fontId="90" fillId="0" borderId="0" xfId="0" applyNumberFormat="1" applyFont="1" applyFill="1" applyBorder="1"/>
    <xf numFmtId="165" fontId="10" fillId="0" borderId="0" xfId="0" applyNumberFormat="1" applyFont="1" applyFill="1" applyAlignment="1"/>
    <xf numFmtId="3" fontId="90" fillId="0" borderId="0" xfId="0" quotePrefix="1" applyNumberFormat="1" applyFont="1" applyBorder="1"/>
    <xf numFmtId="3" fontId="89" fillId="0" borderId="0" xfId="0" quotePrefix="1" applyNumberFormat="1" applyFont="1" applyBorder="1" applyAlignment="1">
      <alignment horizontal="right"/>
    </xf>
    <xf numFmtId="3" fontId="90" fillId="0" borderId="0" xfId="0" quotePrefix="1" applyNumberFormat="1" applyFont="1" applyBorder="1" applyAlignment="1">
      <alignment horizontal="right"/>
    </xf>
    <xf numFmtId="165" fontId="11" fillId="0" borderId="0" xfId="0" applyNumberFormat="1" applyFont="1" applyAlignment="1">
      <alignment horizontal="right"/>
    </xf>
    <xf numFmtId="3" fontId="11" fillId="0" borderId="0" xfId="6" applyNumberFormat="1" applyFont="1" applyFill="1" applyBorder="1" applyAlignment="1" applyProtection="1">
      <alignment vertical="center"/>
    </xf>
    <xf numFmtId="3" fontId="16" fillId="0" borderId="0" xfId="0" applyNumberFormat="1" applyFont="1" applyFill="1" applyBorder="1" applyAlignment="1">
      <alignment horizontal="right" vertical="center" wrapText="1"/>
    </xf>
    <xf numFmtId="3" fontId="89" fillId="0" borderId="0" xfId="0" applyNumberFormat="1" applyFont="1" applyBorder="1" applyAlignment="1">
      <alignment horizontal="right"/>
    </xf>
    <xf numFmtId="3" fontId="90" fillId="0" borderId="0" xfId="0" applyNumberFormat="1" applyFont="1" applyBorder="1" applyAlignment="1">
      <alignment horizontal="right"/>
    </xf>
    <xf numFmtId="165" fontId="88" fillId="0" borderId="0" xfId="0" applyNumberFormat="1" applyFont="1" applyBorder="1" applyAlignment="1">
      <alignment horizontal="right"/>
    </xf>
    <xf numFmtId="165" fontId="87" fillId="0" borderId="0" xfId="0" applyNumberFormat="1" applyFont="1" applyBorder="1" applyAlignment="1">
      <alignment horizontal="right"/>
    </xf>
    <xf numFmtId="165" fontId="89" fillId="0" borderId="0" xfId="0" applyNumberFormat="1" applyFont="1" applyFill="1" applyBorder="1" applyAlignment="1">
      <alignment horizontal="right"/>
    </xf>
    <xf numFmtId="165" fontId="88" fillId="0" borderId="0" xfId="0" applyNumberFormat="1" applyFont="1" applyFill="1" applyBorder="1" applyAlignment="1">
      <alignment horizontal="right"/>
    </xf>
    <xf numFmtId="165" fontId="70" fillId="0" borderId="0" xfId="0" applyNumberFormat="1" applyFont="1" applyAlignment="1">
      <alignment horizontal="right"/>
    </xf>
    <xf numFmtId="165" fontId="16" fillId="0" borderId="0" xfId="0" applyNumberFormat="1" applyFont="1" applyAlignment="1">
      <alignment horizontal="right"/>
    </xf>
    <xf numFmtId="3" fontId="16" fillId="0" borderId="0" xfId="9" applyNumberFormat="1" applyFont="1" applyFill="1" applyBorder="1" applyAlignment="1">
      <alignment horizontal="right" vertical="center" wrapText="1"/>
    </xf>
    <xf numFmtId="3" fontId="88" fillId="0" borderId="0" xfId="0" quotePrefix="1" applyNumberFormat="1" applyFont="1" applyBorder="1" applyAlignment="1">
      <alignment horizontal="right"/>
    </xf>
    <xf numFmtId="0" fontId="120" fillId="0" borderId="0" xfId="0" applyFont="1"/>
    <xf numFmtId="3" fontId="120" fillId="0" borderId="0" xfId="0" applyNumberFormat="1" applyFont="1"/>
    <xf numFmtId="3" fontId="121" fillId="0" borderId="0" xfId="0" applyNumberFormat="1" applyFont="1"/>
    <xf numFmtId="3" fontId="12" fillId="0" borderId="0" xfId="0" applyNumberFormat="1" applyFont="1" applyFill="1" applyBorder="1" applyAlignment="1">
      <alignment horizontal="right" vertical="center" wrapText="1"/>
    </xf>
    <xf numFmtId="3" fontId="11" fillId="0" borderId="0" xfId="0" applyNumberFormat="1" applyFont="1" applyFill="1" applyBorder="1" applyAlignment="1">
      <alignment horizontal="right" vertical="center" wrapText="1"/>
    </xf>
    <xf numFmtId="3" fontId="12" fillId="0" borderId="0" xfId="9" applyNumberFormat="1" applyFont="1" applyFill="1" applyBorder="1" applyAlignment="1">
      <alignment horizontal="right" vertical="center" wrapText="1"/>
    </xf>
    <xf numFmtId="3" fontId="11" fillId="0" borderId="0" xfId="9" applyNumberFormat="1" applyFont="1" applyFill="1" applyBorder="1" applyAlignment="1">
      <alignment horizontal="right" vertical="center" wrapText="1"/>
    </xf>
    <xf numFmtId="165" fontId="12" fillId="0" borderId="0" xfId="0" applyNumberFormat="1" applyFont="1" applyFill="1" applyBorder="1" applyAlignment="1">
      <alignment horizontal="right" vertical="center" wrapText="1"/>
    </xf>
    <xf numFmtId="3" fontId="52" fillId="0" borderId="0" xfId="6" applyNumberFormat="1" applyFont="1" applyAlignment="1">
      <alignment vertical="center"/>
    </xf>
    <xf numFmtId="3" fontId="16" fillId="0" borderId="0" xfId="2" applyNumberFormat="1" applyFont="1" applyFill="1" applyBorder="1" applyAlignment="1">
      <alignment horizontal="right" vertical="center"/>
    </xf>
    <xf numFmtId="3" fontId="16" fillId="0" borderId="0" xfId="0" applyNumberFormat="1" applyFont="1" applyFill="1" applyAlignment="1">
      <alignment vertical="center"/>
    </xf>
    <xf numFmtId="0" fontId="114" fillId="0" borderId="0" xfId="0" applyFont="1" applyBorder="1" applyAlignment="1">
      <alignment vertical="center"/>
    </xf>
    <xf numFmtId="165" fontId="16" fillId="0" borderId="0" xfId="14" applyNumberFormat="1" applyFont="1" applyFill="1" applyAlignment="1">
      <alignment vertical="center"/>
    </xf>
    <xf numFmtId="165" fontId="10" fillId="0" borderId="0" xfId="14" applyNumberFormat="1" applyFont="1" applyFill="1" applyAlignment="1">
      <alignment vertical="center"/>
    </xf>
    <xf numFmtId="0" fontId="18" fillId="0" borderId="0" xfId="0" applyFont="1" applyFill="1" applyAlignment="1">
      <alignmen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7" fillId="0" borderId="0" xfId="0" applyNumberFormat="1" applyFont="1" applyFill="1" applyBorder="1" applyAlignment="1" applyProtection="1">
      <alignment horizontal="right" vertical="center"/>
      <protection locked="0"/>
    </xf>
    <xf numFmtId="0" fontId="185" fillId="0" borderId="0" xfId="0" applyFont="1"/>
    <xf numFmtId="0" fontId="186" fillId="0" borderId="0" xfId="0" applyFont="1"/>
    <xf numFmtId="3" fontId="185" fillId="0" borderId="0" xfId="0" applyNumberFormat="1" applyFont="1"/>
    <xf numFmtId="165" fontId="7" fillId="0" borderId="0" xfId="0" applyNumberFormat="1" applyFont="1" applyFill="1" applyAlignment="1">
      <alignment vertical="center"/>
    </xf>
    <xf numFmtId="3" fontId="16" fillId="0" borderId="0" xfId="0" applyNumberFormat="1" applyFont="1" applyFill="1" applyAlignment="1">
      <alignment vertical="center"/>
    </xf>
    <xf numFmtId="164" fontId="12" fillId="0" borderId="0" xfId="0" applyNumberFormat="1" applyFont="1" applyFill="1" applyBorder="1" applyAlignment="1">
      <alignment vertical="center"/>
    </xf>
    <xf numFmtId="164" fontId="11" fillId="0" borderId="0" xfId="0" applyNumberFormat="1" applyFont="1" applyFill="1" applyBorder="1" applyAlignment="1">
      <alignment vertical="center"/>
    </xf>
    <xf numFmtId="164" fontId="12" fillId="0" borderId="0" xfId="0" applyNumberFormat="1" applyFont="1" applyFill="1" applyAlignment="1">
      <alignment vertical="center"/>
    </xf>
    <xf numFmtId="166" fontId="12" fillId="0" borderId="0" xfId="0" applyNumberFormat="1" applyFont="1" applyBorder="1"/>
    <xf numFmtId="166" fontId="11" fillId="0" borderId="0" xfId="0" applyNumberFormat="1" applyFont="1" applyBorder="1"/>
    <xf numFmtId="164" fontId="12" fillId="0" borderId="0" xfId="0" applyNumberFormat="1" applyFont="1" applyFill="1"/>
    <xf numFmtId="164" fontId="11" fillId="0" borderId="0" xfId="0" applyNumberFormat="1" applyFont="1" applyFill="1"/>
    <xf numFmtId="165" fontId="12" fillId="0" borderId="0" xfId="2" applyNumberFormat="1" applyFont="1" applyFill="1" applyBorder="1" applyAlignment="1">
      <alignmen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0" fontId="125" fillId="81" borderId="0" xfId="0" applyFont="1" applyFill="1" applyAlignment="1">
      <alignment horizontal="center" vertical="center"/>
    </xf>
    <xf numFmtId="0" fontId="19" fillId="82" borderId="25" xfId="0" applyFont="1" applyFill="1" applyBorder="1" applyAlignment="1">
      <alignment horizontal="center" vertical="top"/>
    </xf>
    <xf numFmtId="0" fontId="20" fillId="82" borderId="26" xfId="0" applyFont="1" applyFill="1" applyBorder="1" applyAlignment="1">
      <alignment horizontal="center" vertical="top"/>
    </xf>
    <xf numFmtId="0" fontId="20" fillId="82" borderId="26" xfId="0" applyFont="1" applyFill="1" applyBorder="1" applyAlignment="1">
      <alignment horizontal="center" vertical="center"/>
    </xf>
    <xf numFmtId="0" fontId="20" fillId="82" borderId="27" xfId="0" applyFont="1" applyFill="1" applyBorder="1" applyAlignment="1">
      <alignment horizontal="center" vertical="center"/>
    </xf>
    <xf numFmtId="0" fontId="125" fillId="81" borderId="0" xfId="0" applyFont="1" applyFill="1" applyAlignment="1">
      <alignment vertical="center"/>
    </xf>
    <xf numFmtId="0" fontId="125" fillId="81" borderId="0" xfId="0" applyFont="1" applyFill="1" applyAlignment="1">
      <alignment horizontal="center" vertical="center"/>
    </xf>
    <xf numFmtId="0" fontId="7" fillId="0" borderId="28" xfId="0" applyFont="1" applyBorder="1" applyAlignment="1">
      <alignment vertical="center"/>
    </xf>
    <xf numFmtId="0" fontId="12" fillId="0" borderId="28" xfId="0" applyFont="1" applyBorder="1" applyAlignment="1">
      <alignment horizontal="center" vertical="center" wrapText="1"/>
    </xf>
    <xf numFmtId="0" fontId="11" fillId="0" borderId="28" xfId="0" applyFont="1" applyFill="1" applyBorder="1" applyAlignment="1">
      <alignment horizontal="center" vertical="center" wrapText="1"/>
    </xf>
    <xf numFmtId="0" fontId="16" fillId="82" borderId="0" xfId="0" applyFont="1" applyFill="1" applyBorder="1" applyAlignment="1">
      <alignment vertical="center"/>
    </xf>
    <xf numFmtId="0" fontId="16" fillId="82" borderId="0" xfId="0" applyFont="1" applyFill="1" applyAlignment="1">
      <alignment vertical="center"/>
    </xf>
    <xf numFmtId="164" fontId="16" fillId="82" borderId="0" xfId="0" applyNumberFormat="1" applyFont="1" applyFill="1" applyBorder="1" applyAlignment="1">
      <alignment vertical="center"/>
    </xf>
    <xf numFmtId="164" fontId="16" fillId="82" borderId="0" xfId="0" applyNumberFormat="1" applyFont="1" applyFill="1" applyAlignment="1">
      <alignment horizontal="right" vertical="center"/>
    </xf>
    <xf numFmtId="0" fontId="16" fillId="82" borderId="0" xfId="0" applyFont="1" applyFill="1" applyBorder="1" applyAlignment="1">
      <alignment horizontal="left" vertical="center"/>
    </xf>
    <xf numFmtId="3" fontId="8" fillId="82" borderId="0" xfId="0" applyNumberFormat="1" applyFont="1" applyFill="1" applyBorder="1" applyAlignment="1" applyProtection="1">
      <alignment vertical="center"/>
      <protection locked="0"/>
    </xf>
    <xf numFmtId="3" fontId="8" fillId="82" borderId="0" xfId="0" applyNumberFormat="1" applyFont="1" applyFill="1" applyBorder="1" applyAlignment="1" applyProtection="1">
      <alignment vertical="center"/>
    </xf>
    <xf numFmtId="3" fontId="16" fillId="82" borderId="0" xfId="0" applyNumberFormat="1" applyFont="1" applyFill="1" applyAlignment="1" applyProtection="1">
      <alignment vertical="center"/>
      <protection locked="0"/>
    </xf>
    <xf numFmtId="165" fontId="16" fillId="82" borderId="0" xfId="14" applyNumberFormat="1" applyFont="1" applyFill="1" applyBorder="1" applyAlignment="1">
      <alignment horizontal="right" vertical="center"/>
    </xf>
    <xf numFmtId="3" fontId="10" fillId="82" borderId="0" xfId="14" applyNumberFormat="1" applyFont="1" applyFill="1" applyBorder="1" applyAlignment="1">
      <alignment horizontal="right" vertical="center"/>
    </xf>
    <xf numFmtId="3" fontId="16" fillId="82" borderId="0" xfId="14" applyNumberFormat="1" applyFont="1" applyFill="1" applyBorder="1" applyAlignment="1">
      <alignment horizontal="right" vertical="center"/>
    </xf>
    <xf numFmtId="0" fontId="16" fillId="82" borderId="0" xfId="0" applyFont="1" applyFill="1"/>
    <xf numFmtId="3" fontId="16" fillId="82" borderId="0" xfId="0" applyNumberFormat="1" applyFont="1" applyFill="1"/>
    <xf numFmtId="49" fontId="16" fillId="82" borderId="0" xfId="0" applyNumberFormat="1" applyFont="1" applyFill="1"/>
    <xf numFmtId="0" fontId="16" fillId="82" borderId="0" xfId="0" applyFont="1" applyFill="1" applyBorder="1"/>
    <xf numFmtId="165" fontId="16" fillId="82" borderId="0" xfId="0" quotePrefix="1" applyNumberFormat="1" applyFont="1" applyFill="1" applyAlignment="1">
      <alignment horizontal="right"/>
    </xf>
    <xf numFmtId="3" fontId="27" fillId="82" borderId="0" xfId="0" applyNumberFormat="1" applyFont="1" applyFill="1" applyBorder="1"/>
    <xf numFmtId="3" fontId="16" fillId="82" borderId="0" xfId="0" applyNumberFormat="1" applyFont="1" applyFill="1" applyBorder="1"/>
    <xf numFmtId="0" fontId="16" fillId="82" borderId="0" xfId="0" applyFont="1" applyFill="1" applyAlignment="1"/>
    <xf numFmtId="165" fontId="8" fillId="82" borderId="0" xfId="0" applyNumberFormat="1" applyFont="1" applyFill="1" applyBorder="1" applyAlignment="1" applyProtection="1">
      <alignment horizontal="right" vertical="center"/>
    </xf>
    <xf numFmtId="165" fontId="16" fillId="82" borderId="0" xfId="0" applyNumberFormat="1" applyFont="1" applyFill="1" applyAlignment="1" applyProtection="1">
      <alignment vertical="center"/>
      <protection locked="0"/>
    </xf>
    <xf numFmtId="3" fontId="16" fillId="82" borderId="0" xfId="0" applyNumberFormat="1" applyFont="1" applyFill="1" applyAlignment="1">
      <alignment vertical="center"/>
    </xf>
    <xf numFmtId="3" fontId="8" fillId="82" borderId="0" xfId="2" applyNumberFormat="1" applyFont="1" applyFill="1" applyBorder="1" applyAlignment="1" applyProtection="1">
      <alignment vertical="center"/>
      <protection locked="0"/>
    </xf>
    <xf numFmtId="3" fontId="8" fillId="82" borderId="0" xfId="0" applyNumberFormat="1" applyFont="1" applyFill="1" applyBorder="1" applyAlignment="1" applyProtection="1">
      <alignment horizontal="right" vertical="center"/>
    </xf>
    <xf numFmtId="3" fontId="8" fillId="82" borderId="0" xfId="0" applyNumberFormat="1" applyFont="1" applyFill="1" applyAlignment="1" applyProtection="1">
      <alignment vertical="center"/>
      <protection locked="0"/>
    </xf>
    <xf numFmtId="0" fontId="16" fillId="82" borderId="0" xfId="0" applyFont="1" applyFill="1" applyBorder="1" applyAlignment="1" applyProtection="1">
      <alignment horizontal="left" vertical="center"/>
      <protection locked="0"/>
    </xf>
    <xf numFmtId="3" fontId="16" fillId="82" borderId="0" xfId="0" applyNumberFormat="1" applyFont="1" applyFill="1" applyAlignment="1" applyProtection="1">
      <alignment horizontal="right" vertical="center" wrapText="1"/>
      <protection locked="0"/>
    </xf>
    <xf numFmtId="3" fontId="16" fillId="82" borderId="0" xfId="0" applyNumberFormat="1" applyFont="1" applyFill="1" applyBorder="1" applyAlignment="1">
      <alignment horizontal="right" vertical="center" wrapText="1"/>
    </xf>
    <xf numFmtId="0" fontId="23" fillId="82" borderId="0" xfId="0" applyFont="1" applyFill="1" applyAlignment="1">
      <alignment horizontal="left"/>
    </xf>
    <xf numFmtId="3" fontId="16" fillId="82" borderId="0" xfId="0" applyNumberFormat="1" applyFont="1" applyFill="1" applyAlignment="1">
      <alignment horizontal="right"/>
    </xf>
    <xf numFmtId="0" fontId="16" fillId="82" borderId="0" xfId="0" applyFont="1" applyFill="1" applyAlignment="1">
      <alignment horizontal="left" vertical="center"/>
    </xf>
    <xf numFmtId="3" fontId="16" fillId="82" borderId="0" xfId="0" applyNumberFormat="1" applyFont="1" applyFill="1" applyAlignment="1">
      <alignment horizontal="right" vertical="center"/>
    </xf>
    <xf numFmtId="165" fontId="16" fillId="82" borderId="0" xfId="0" applyNumberFormat="1" applyFont="1" applyFill="1" applyBorder="1" applyAlignment="1">
      <alignment horizontal="right"/>
    </xf>
    <xf numFmtId="165" fontId="16" fillId="82" borderId="0" xfId="0" quotePrefix="1" applyNumberFormat="1" applyFont="1" applyFill="1" applyBorder="1" applyAlignment="1">
      <alignment horizontal="right"/>
    </xf>
    <xf numFmtId="165" fontId="16" fillId="82" borderId="0" xfId="0" applyNumberFormat="1" applyFont="1" applyFill="1" applyBorder="1" applyAlignment="1">
      <alignment vertical="center"/>
    </xf>
    <xf numFmtId="165" fontId="16" fillId="82" borderId="0" xfId="0" applyNumberFormat="1" applyFont="1" applyFill="1"/>
    <xf numFmtId="0" fontId="8" fillId="83" borderId="0" xfId="0" applyFont="1" applyFill="1" applyBorder="1" applyAlignment="1">
      <alignment horizontal="left" vertical="center"/>
    </xf>
    <xf numFmtId="3" fontId="16" fillId="82" borderId="0" xfId="15" applyNumberFormat="1" applyFont="1" applyFill="1" applyBorder="1" applyAlignment="1">
      <alignment horizontal="right" vertical="center"/>
    </xf>
    <xf numFmtId="0" fontId="8" fillId="82" borderId="0" xfId="0" applyFont="1" applyFill="1" applyBorder="1" applyAlignment="1">
      <alignment horizontal="left" vertical="center"/>
    </xf>
    <xf numFmtId="165" fontId="16" fillId="82" borderId="0" xfId="3" applyNumberFormat="1" applyFont="1" applyFill="1" applyBorder="1" applyAlignment="1">
      <alignment horizontal="right" vertical="center"/>
    </xf>
    <xf numFmtId="1" fontId="16" fillId="82" borderId="0" xfId="3" applyNumberFormat="1" applyFont="1" applyFill="1" applyBorder="1" applyAlignment="1">
      <alignment horizontal="right" vertical="center"/>
    </xf>
    <xf numFmtId="0" fontId="16" fillId="83" borderId="0" xfId="6" applyFont="1" applyFill="1"/>
    <xf numFmtId="3" fontId="16" fillId="83" borderId="0" xfId="6" applyNumberFormat="1" applyFont="1" applyFill="1"/>
    <xf numFmtId="3" fontId="16" fillId="83" borderId="0" xfId="16" applyNumberFormat="1" applyFont="1" applyFill="1" applyBorder="1" applyAlignment="1" applyProtection="1">
      <alignment vertical="center"/>
    </xf>
    <xf numFmtId="0" fontId="10" fillId="82" borderId="0" xfId="0" applyFont="1" applyFill="1"/>
    <xf numFmtId="0" fontId="27" fillId="82" borderId="0" xfId="0" applyFont="1" applyFill="1" applyBorder="1" applyAlignment="1">
      <alignment horizontal="left" vertical="center"/>
    </xf>
    <xf numFmtId="3" fontId="27" fillId="82" borderId="0" xfId="0" applyNumberFormat="1" applyFont="1" applyFill="1" applyAlignment="1">
      <alignment horizontal="right" vertical="center" wrapText="1"/>
    </xf>
    <xf numFmtId="3" fontId="16" fillId="82" borderId="0" xfId="0" applyNumberFormat="1" applyFont="1" applyFill="1" applyAlignment="1">
      <alignment horizontal="right" vertical="center" wrapText="1"/>
    </xf>
    <xf numFmtId="11" fontId="27" fillId="82" borderId="0" xfId="0" applyNumberFormat="1" applyFont="1" applyFill="1" applyBorder="1" applyAlignment="1">
      <alignment horizontal="left" vertical="center"/>
    </xf>
    <xf numFmtId="165" fontId="16" fillId="82" borderId="0" xfId="14" applyNumberFormat="1" applyFont="1" applyFill="1" applyAlignment="1">
      <alignment horizontal="right" vertical="center"/>
    </xf>
    <xf numFmtId="11" fontId="16" fillId="82" borderId="0" xfId="0" applyNumberFormat="1" applyFont="1" applyFill="1" applyBorder="1" applyAlignment="1">
      <alignment horizontal="left" vertical="center"/>
    </xf>
    <xf numFmtId="164" fontId="8" fillId="82" borderId="0" xfId="0" applyNumberFormat="1" applyFont="1" applyFill="1" applyBorder="1" applyAlignment="1" applyProtection="1">
      <alignment horizontal="right" wrapText="1"/>
    </xf>
    <xf numFmtId="166" fontId="16" fillId="82" borderId="0" xfId="0" applyNumberFormat="1" applyFont="1" applyFill="1" applyProtection="1">
      <protection locked="0"/>
    </xf>
    <xf numFmtId="3" fontId="16" fillId="82" borderId="0" xfId="0" applyNumberFormat="1" applyFont="1" applyFill="1" applyBorder="1" applyAlignment="1" applyProtection="1">
      <alignment horizontal="right"/>
    </xf>
    <xf numFmtId="3" fontId="16" fillId="82" borderId="0" xfId="0" applyNumberFormat="1" applyFont="1" applyFill="1" applyProtection="1">
      <protection locked="0"/>
    </xf>
    <xf numFmtId="0" fontId="10" fillId="82" borderId="0" xfId="0" applyFont="1" applyFill="1" applyBorder="1" applyAlignment="1">
      <alignment horizontal="right"/>
    </xf>
    <xf numFmtId="0" fontId="10" fillId="82" borderId="0" xfId="0" applyFont="1" applyFill="1" applyBorder="1"/>
    <xf numFmtId="3" fontId="16" fillId="82" borderId="0" xfId="0" applyNumberFormat="1" applyFont="1" applyFill="1" applyBorder="1" applyAlignment="1">
      <alignment horizontal="right"/>
    </xf>
    <xf numFmtId="3" fontId="16" fillId="82" borderId="0" xfId="2" applyNumberFormat="1" applyFont="1" applyFill="1" applyBorder="1" applyAlignment="1" applyProtection="1">
      <alignment wrapText="1"/>
      <protection locked="0"/>
    </xf>
    <xf numFmtId="3" fontId="8" fillId="82" borderId="0" xfId="0" applyNumberFormat="1" applyFont="1" applyFill="1" applyBorder="1" applyAlignment="1" applyProtection="1"/>
    <xf numFmtId="3" fontId="16" fillId="82" borderId="0" xfId="0" applyNumberFormat="1" applyFont="1" applyFill="1" applyAlignment="1" applyProtection="1">
      <protection locked="0"/>
    </xf>
    <xf numFmtId="3" fontId="16" fillId="82" borderId="0" xfId="0" applyNumberFormat="1" applyFont="1" applyFill="1" applyBorder="1" applyAlignment="1" applyProtection="1">
      <alignment vertical="center"/>
      <protection locked="0"/>
    </xf>
    <xf numFmtId="3" fontId="16" fillId="82" borderId="0" xfId="2" applyNumberFormat="1" applyFont="1" applyFill="1" applyBorder="1" applyAlignment="1">
      <alignment horizontal="right" vertical="center"/>
    </xf>
    <xf numFmtId="3" fontId="10" fillId="82" borderId="0" xfId="2" applyNumberFormat="1" applyFont="1" applyFill="1" applyBorder="1" applyAlignment="1">
      <alignment horizontal="right" vertical="center"/>
    </xf>
    <xf numFmtId="165" fontId="16" fillId="82" borderId="0" xfId="2" applyNumberFormat="1" applyFont="1" applyFill="1" applyBorder="1" applyAlignment="1">
      <alignment horizontal="right" vertical="center"/>
    </xf>
    <xf numFmtId="0" fontId="8" fillId="82" borderId="0" xfId="0" applyFont="1" applyFill="1" applyAlignment="1">
      <alignment vertical="center"/>
    </xf>
    <xf numFmtId="3" fontId="35" fillId="82" borderId="0" xfId="0" applyNumberFormat="1" applyFont="1" applyFill="1" applyAlignment="1">
      <alignment vertical="center"/>
    </xf>
    <xf numFmtId="3" fontId="35" fillId="82" borderId="0" xfId="0" applyNumberFormat="1" applyFont="1" applyFill="1" applyAlignment="1">
      <alignment horizontal="right" vertical="center"/>
    </xf>
    <xf numFmtId="0" fontId="17" fillId="82" borderId="0" xfId="0" applyFont="1" applyFill="1" applyAlignment="1">
      <alignment vertical="center"/>
    </xf>
    <xf numFmtId="165" fontId="17" fillId="82" borderId="0" xfId="0" applyNumberFormat="1" applyFont="1" applyFill="1" applyAlignment="1">
      <alignment horizontal="right" vertical="center"/>
    </xf>
    <xf numFmtId="0" fontId="35" fillId="82" borderId="0" xfId="0" applyFont="1" applyFill="1" applyAlignment="1">
      <alignment vertical="center"/>
    </xf>
    <xf numFmtId="0" fontId="34" fillId="82" borderId="0" xfId="0" applyFont="1" applyFill="1" applyAlignment="1">
      <alignment horizontal="right" vertical="center"/>
    </xf>
    <xf numFmtId="3" fontId="16" fillId="82" borderId="0" xfId="0" applyNumberFormat="1" applyFont="1" applyFill="1" applyBorder="1" applyAlignment="1" applyProtection="1">
      <alignment vertical="center"/>
    </xf>
    <xf numFmtId="3" fontId="8" fillId="82" borderId="0" xfId="0" applyNumberFormat="1" applyFont="1" applyFill="1" applyAlignment="1">
      <alignment horizontal="right" vertical="center"/>
    </xf>
    <xf numFmtId="3" fontId="8" fillId="82" borderId="0" xfId="0" applyNumberFormat="1" applyFont="1" applyFill="1" applyBorder="1" applyAlignment="1">
      <alignment horizontal="right" vertical="center"/>
    </xf>
    <xf numFmtId="3" fontId="16" fillId="82" borderId="0" xfId="0" applyNumberFormat="1" applyFont="1" applyFill="1" applyBorder="1" applyAlignment="1">
      <alignment horizontal="right" vertical="center"/>
    </xf>
    <xf numFmtId="0" fontId="8" fillId="82" borderId="0" xfId="6" applyFont="1" applyFill="1" applyAlignment="1">
      <alignment vertical="center"/>
    </xf>
    <xf numFmtId="3" fontId="8" fillId="82" borderId="0" xfId="6" applyNumberFormat="1" applyFont="1" applyFill="1" applyAlignment="1">
      <alignment vertical="center"/>
    </xf>
    <xf numFmtId="3" fontId="8" fillId="82" borderId="0" xfId="0" applyNumberFormat="1" applyFont="1" applyFill="1" applyBorder="1" applyAlignment="1">
      <alignment vertical="center"/>
    </xf>
    <xf numFmtId="166" fontId="16" fillId="82" borderId="0" xfId="0" applyNumberFormat="1" applyFont="1" applyFill="1" applyAlignment="1">
      <alignment horizontal="right" vertical="center"/>
    </xf>
    <xf numFmtId="3" fontId="87" fillId="82" borderId="0" xfId="0" quotePrefix="1" applyNumberFormat="1" applyFont="1" applyFill="1" applyBorder="1"/>
    <xf numFmtId="165" fontId="16" fillId="82" borderId="0" xfId="0" applyNumberFormat="1" applyFont="1" applyFill="1" applyAlignment="1"/>
    <xf numFmtId="166" fontId="16" fillId="82" borderId="0" xfId="0" applyNumberFormat="1" applyFont="1" applyFill="1" applyAlignment="1"/>
    <xf numFmtId="165" fontId="11" fillId="82" borderId="0" xfId="0" applyNumberFormat="1" applyFont="1" applyFill="1" applyAlignment="1">
      <alignment horizontal="right"/>
    </xf>
    <xf numFmtId="165" fontId="16" fillId="82" borderId="0" xfId="0" applyNumberFormat="1" applyFont="1" applyFill="1" applyAlignment="1">
      <alignment horizontal="right"/>
    </xf>
    <xf numFmtId="165" fontId="87" fillId="82" borderId="0" xfId="0" applyNumberFormat="1" applyFont="1" applyFill="1" applyBorder="1"/>
    <xf numFmtId="0" fontId="100" fillId="82" borderId="25" xfId="0" applyFont="1" applyFill="1" applyBorder="1" applyAlignment="1">
      <alignment horizontal="center"/>
    </xf>
    <xf numFmtId="0" fontId="100" fillId="82" borderId="26" xfId="0" applyFont="1" applyFill="1" applyBorder="1" applyAlignment="1">
      <alignment horizontal="center"/>
    </xf>
    <xf numFmtId="0" fontId="55" fillId="82" borderId="27" xfId="1" applyFill="1" applyBorder="1" applyAlignment="1" applyProtection="1">
      <alignment horizontal="center"/>
    </xf>
    <xf numFmtId="0" fontId="125" fillId="81" borderId="0" xfId="0" applyFont="1" applyFill="1" applyAlignment="1">
      <alignment horizontal="center"/>
    </xf>
    <xf numFmtId="0" fontId="125" fillId="81" borderId="0" xfId="0" applyFont="1" applyFill="1" applyAlignment="1">
      <alignment horizontal="center" vertical="center"/>
    </xf>
    <xf numFmtId="164" fontId="125" fillId="81" borderId="0" xfId="0" applyNumberFormat="1" applyFont="1" applyFill="1" applyAlignment="1">
      <alignment horizontal="center" vertical="center"/>
    </xf>
    <xf numFmtId="0" fontId="126" fillId="81" borderId="0" xfId="0" applyFont="1" applyFill="1" applyAlignment="1">
      <alignment horizontal="center" vertical="center"/>
    </xf>
    <xf numFmtId="0" fontId="126" fillId="81" borderId="0" xfId="0" applyFont="1" applyFill="1" applyAlignment="1">
      <alignment horizontal="center"/>
    </xf>
    <xf numFmtId="0" fontId="127" fillId="81" borderId="0" xfId="0" applyFont="1" applyFill="1" applyAlignment="1">
      <alignment horizontal="center" vertical="center"/>
    </xf>
    <xf numFmtId="0" fontId="125" fillId="81" borderId="0" xfId="0" applyFont="1" applyFill="1" applyAlignment="1" applyProtection="1">
      <alignment horizontal="center" vertical="center"/>
      <protection locked="0"/>
    </xf>
    <xf numFmtId="0" fontId="126" fillId="81" borderId="0" xfId="0" applyFont="1" applyFill="1" applyAlignment="1" applyProtection="1">
      <alignment horizontal="center" vertical="center"/>
      <protection locked="0"/>
    </xf>
    <xf numFmtId="3" fontId="185" fillId="0" borderId="0" xfId="0" applyNumberFormat="1" applyFont="1" applyAlignment="1">
      <alignment horizontal="right" vertical="center"/>
    </xf>
    <xf numFmtId="3" fontId="10" fillId="0" borderId="0" xfId="2" applyNumberFormat="1" applyFont="1" applyFill="1" applyBorder="1" applyAlignment="1">
      <alignment horizontal="right" vertical="center"/>
    </xf>
    <xf numFmtId="3" fontId="16" fillId="0" borderId="0" xfId="2" applyNumberFormat="1" applyFont="1" applyFill="1" applyBorder="1" applyAlignment="1">
      <alignment horizontal="right" vertical="center"/>
    </xf>
    <xf numFmtId="3" fontId="8" fillId="0" borderId="0" xfId="0" applyNumberFormat="1" applyFont="1" applyFill="1" applyBorder="1" applyAlignment="1" applyProtection="1">
      <alignment horizontal="right" vertical="center"/>
      <protection locked="0"/>
    </xf>
    <xf numFmtId="3" fontId="32" fillId="0" borderId="0" xfId="0" applyNumberFormat="1" applyFont="1" applyFill="1" applyAlignment="1">
      <alignment horizontal="right" vertical="center"/>
    </xf>
    <xf numFmtId="3" fontId="24" fillId="0" borderId="0" xfId="0" applyNumberFormat="1" applyFont="1" applyFill="1" applyAlignment="1">
      <alignment horizontal="right" vertical="center"/>
    </xf>
    <xf numFmtId="3" fontId="7" fillId="0" borderId="0" xfId="0" applyNumberFormat="1" applyFont="1" applyFill="1" applyBorder="1" applyAlignment="1" applyProtection="1">
      <alignment horizontal="right" vertical="center"/>
      <protection locked="0"/>
    </xf>
    <xf numFmtId="0" fontId="125" fillId="84" borderId="0" xfId="6" applyFont="1" applyFill="1" applyBorder="1" applyAlignment="1">
      <alignment horizontal="center" vertical="center"/>
    </xf>
    <xf numFmtId="0" fontId="126" fillId="84" borderId="0" xfId="6" applyFont="1" applyFill="1" applyBorder="1" applyAlignment="1">
      <alignment horizontal="center" vertical="center"/>
    </xf>
    <xf numFmtId="3" fontId="16" fillId="0" borderId="0" xfId="0" applyNumberFormat="1" applyFont="1" applyFill="1" applyAlignment="1">
      <alignment vertical="center"/>
    </xf>
    <xf numFmtId="3" fontId="16" fillId="0" borderId="0" xfId="2" applyNumberFormat="1" applyFont="1" applyFill="1" applyBorder="1" applyAlignment="1">
      <alignment vertical="center"/>
    </xf>
    <xf numFmtId="3" fontId="10" fillId="82" borderId="0" xfId="2"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125" fillId="81" borderId="0" xfId="6" applyFont="1" applyFill="1" applyAlignment="1">
      <alignment horizontal="center" vertical="center"/>
    </xf>
    <xf numFmtId="0" fontId="126" fillId="81" borderId="0" xfId="6" applyFont="1" applyFill="1" applyAlignment="1">
      <alignment horizontal="center" vertical="center"/>
    </xf>
    <xf numFmtId="0" fontId="7" fillId="0" borderId="0" xfId="0" applyFont="1" applyAlignment="1">
      <alignment horizontal="left" vertical="center" wrapText="1"/>
    </xf>
    <xf numFmtId="0" fontId="16" fillId="82" borderId="0" xfId="0" applyFont="1" applyFill="1" applyAlignment="1">
      <alignment vertical="center"/>
    </xf>
    <xf numFmtId="0" fontId="16" fillId="0" borderId="0" xfId="0" applyFont="1" applyFill="1" applyAlignment="1">
      <alignment horizontal="center" vertical="center"/>
    </xf>
    <xf numFmtId="0" fontId="128" fillId="81" borderId="0" xfId="0" applyFont="1" applyFill="1" applyAlignment="1">
      <alignment horizontal="center" vertical="center"/>
    </xf>
  </cellXfs>
  <cellStyles count="3587">
    <cellStyle name="20 % - Accent1" xfId="558" builtinId="30" customBuiltin="1"/>
    <cellStyle name="20 % - Accent1 2" xfId="22"/>
    <cellStyle name="20 % - Accent1 2 10" xfId="604"/>
    <cellStyle name="20 % - Accent1 2 11" xfId="605"/>
    <cellStyle name="20 % - Accent1 2 12" xfId="606"/>
    <cellStyle name="20 % - Accent1 2 13" xfId="607"/>
    <cellStyle name="20 % - Accent1 2 14" xfId="608"/>
    <cellStyle name="20 % - Accent1 2 15" xfId="609"/>
    <cellStyle name="20 % - Accent1 2 16" xfId="610"/>
    <cellStyle name="20 % - Accent1 2 17" xfId="611"/>
    <cellStyle name="20 % - Accent1 2 18" xfId="612"/>
    <cellStyle name="20 % - Accent1 2 19" xfId="613"/>
    <cellStyle name="20 % - Accent1 2 2" xfId="113"/>
    <cellStyle name="20 % - Accent1 2 2 2" xfId="144"/>
    <cellStyle name="20 % - Accent1 2 2 2 2" xfId="340"/>
    <cellStyle name="20 % - Accent1 2 2 3" xfId="172"/>
    <cellStyle name="20 % - Accent1 2 2 3 2" xfId="368"/>
    <cellStyle name="20 % - Accent1 2 2 4" xfId="200"/>
    <cellStyle name="20 % - Accent1 2 2 4 2" xfId="396"/>
    <cellStyle name="20 % - Accent1 2 2 5" xfId="228"/>
    <cellStyle name="20 % - Accent1 2 2 5 2" xfId="424"/>
    <cellStyle name="20 % - Accent1 2 2 6" xfId="256"/>
    <cellStyle name="20 % - Accent1 2 2 6 2" xfId="452"/>
    <cellStyle name="20 % - Accent1 2 2 7" xfId="284"/>
    <cellStyle name="20 % - Accent1 2 2 7 2" xfId="480"/>
    <cellStyle name="20 % - Accent1 2 2 8" xfId="312"/>
    <cellStyle name="20 % - Accent1 2 2 9" xfId="614"/>
    <cellStyle name="20 % - Accent1 2 20" xfId="615"/>
    <cellStyle name="20 % - Accent1 2 21" xfId="616"/>
    <cellStyle name="20 % - Accent1 2 22" xfId="617"/>
    <cellStyle name="20 % - Accent1 2 23" xfId="618"/>
    <cellStyle name="20 % - Accent1 2 24" xfId="619"/>
    <cellStyle name="20 % - Accent1 2 25" xfId="620"/>
    <cellStyle name="20 % - Accent1 2 26" xfId="603"/>
    <cellStyle name="20 % - Accent1 2 3" xfId="129"/>
    <cellStyle name="20 % - Accent1 2 3 2" xfId="326"/>
    <cellStyle name="20 % - Accent1 2 3 3" xfId="621"/>
    <cellStyle name="20 % - Accent1 2 4" xfId="158"/>
    <cellStyle name="20 % - Accent1 2 4 2" xfId="354"/>
    <cellStyle name="20 % - Accent1 2 4 3" xfId="622"/>
    <cellStyle name="20 % - Accent1 2 5" xfId="186"/>
    <cellStyle name="20 % - Accent1 2 5 2" xfId="382"/>
    <cellStyle name="20 % - Accent1 2 5 3" xfId="623"/>
    <cellStyle name="20 % - Accent1 2 6" xfId="214"/>
    <cellStyle name="20 % - Accent1 2 6 2" xfId="410"/>
    <cellStyle name="20 % - Accent1 2 6 3" xfId="624"/>
    <cellStyle name="20 % - Accent1 2 7" xfId="242"/>
    <cellStyle name="20 % - Accent1 2 7 2" xfId="438"/>
    <cellStyle name="20 % - Accent1 2 7 3" xfId="625"/>
    <cellStyle name="20 % - Accent1 2 8" xfId="270"/>
    <cellStyle name="20 % - Accent1 2 8 2" xfId="466"/>
    <cellStyle name="20 % - Accent1 2 8 3" xfId="626"/>
    <cellStyle name="20 % - Accent1 2 9" xfId="298"/>
    <cellStyle name="20 % - Accent1 2 9 2" xfId="627"/>
    <cellStyle name="20 % - Accent1 3" xfId="21"/>
    <cellStyle name="20 % - Accent1 3 10" xfId="629"/>
    <cellStyle name="20 % - Accent1 3 11" xfId="630"/>
    <cellStyle name="20 % - Accent1 3 12" xfId="631"/>
    <cellStyle name="20 % - Accent1 3 13" xfId="632"/>
    <cellStyle name="20 % - Accent1 3 14" xfId="633"/>
    <cellStyle name="20 % - Accent1 3 15" xfId="634"/>
    <cellStyle name="20 % - Accent1 3 16" xfId="635"/>
    <cellStyle name="20 % - Accent1 3 17" xfId="636"/>
    <cellStyle name="20 % - Accent1 3 18" xfId="637"/>
    <cellStyle name="20 % - Accent1 3 19" xfId="638"/>
    <cellStyle name="20 % - Accent1 3 2" xfId="639"/>
    <cellStyle name="20 % - Accent1 3 20" xfId="640"/>
    <cellStyle name="20 % - Accent1 3 21" xfId="641"/>
    <cellStyle name="20 % - Accent1 3 22" xfId="642"/>
    <cellStyle name="20 % - Accent1 3 23" xfId="643"/>
    <cellStyle name="20 % - Accent1 3 24" xfId="644"/>
    <cellStyle name="20 % - Accent1 3 25" xfId="645"/>
    <cellStyle name="20 % - Accent1 3 26" xfId="628"/>
    <cellStyle name="20 % - Accent1 3 3" xfId="646"/>
    <cellStyle name="20 % - Accent1 3 4" xfId="647"/>
    <cellStyle name="20 % - Accent1 3 5" xfId="648"/>
    <cellStyle name="20 % - Accent1 3 6" xfId="649"/>
    <cellStyle name="20 % - Accent1 3 7" xfId="650"/>
    <cellStyle name="20 % - Accent1 3 8" xfId="651"/>
    <cellStyle name="20 % - Accent1 3 9" xfId="652"/>
    <cellStyle name="20 % - Accent1 4" xfId="514"/>
    <cellStyle name="20 % - Accent1 5" xfId="602"/>
    <cellStyle name="20 % - Accent2" xfId="562" builtinId="34" customBuiltin="1"/>
    <cellStyle name="20 % - Accent2 2" xfId="24"/>
    <cellStyle name="20 % - Accent2 2 10" xfId="655"/>
    <cellStyle name="20 % - Accent2 2 11" xfId="656"/>
    <cellStyle name="20 % - Accent2 2 12" xfId="657"/>
    <cellStyle name="20 % - Accent2 2 13" xfId="658"/>
    <cellStyle name="20 % - Accent2 2 14" xfId="659"/>
    <cellStyle name="20 % - Accent2 2 15" xfId="660"/>
    <cellStyle name="20 % - Accent2 2 16" xfId="661"/>
    <cellStyle name="20 % - Accent2 2 17" xfId="662"/>
    <cellStyle name="20 % - Accent2 2 18" xfId="663"/>
    <cellStyle name="20 % - Accent2 2 19" xfId="664"/>
    <cellStyle name="20 % - Accent2 2 2" xfId="114"/>
    <cellStyle name="20 % - Accent2 2 2 2" xfId="145"/>
    <cellStyle name="20 % - Accent2 2 2 2 2" xfId="341"/>
    <cellStyle name="20 % - Accent2 2 2 3" xfId="173"/>
    <cellStyle name="20 % - Accent2 2 2 3 2" xfId="369"/>
    <cellStyle name="20 % - Accent2 2 2 4" xfId="201"/>
    <cellStyle name="20 % - Accent2 2 2 4 2" xfId="397"/>
    <cellStyle name="20 % - Accent2 2 2 5" xfId="229"/>
    <cellStyle name="20 % - Accent2 2 2 5 2" xfId="425"/>
    <cellStyle name="20 % - Accent2 2 2 6" xfId="257"/>
    <cellStyle name="20 % - Accent2 2 2 6 2" xfId="453"/>
    <cellStyle name="20 % - Accent2 2 2 7" xfId="285"/>
    <cellStyle name="20 % - Accent2 2 2 7 2" xfId="481"/>
    <cellStyle name="20 % - Accent2 2 2 8" xfId="313"/>
    <cellStyle name="20 % - Accent2 2 2 9" xfId="665"/>
    <cellStyle name="20 % - Accent2 2 20" xfId="666"/>
    <cellStyle name="20 % - Accent2 2 21" xfId="667"/>
    <cellStyle name="20 % - Accent2 2 22" xfId="668"/>
    <cellStyle name="20 % - Accent2 2 23" xfId="669"/>
    <cellStyle name="20 % - Accent2 2 24" xfId="670"/>
    <cellStyle name="20 % - Accent2 2 25" xfId="671"/>
    <cellStyle name="20 % - Accent2 2 26" xfId="654"/>
    <cellStyle name="20 % - Accent2 2 3" xfId="130"/>
    <cellStyle name="20 % - Accent2 2 3 2" xfId="327"/>
    <cellStyle name="20 % - Accent2 2 3 3" xfId="672"/>
    <cellStyle name="20 % - Accent2 2 4" xfId="159"/>
    <cellStyle name="20 % - Accent2 2 4 2" xfId="355"/>
    <cellStyle name="20 % - Accent2 2 4 3" xfId="673"/>
    <cellStyle name="20 % - Accent2 2 5" xfId="187"/>
    <cellStyle name="20 % - Accent2 2 5 2" xfId="383"/>
    <cellStyle name="20 % - Accent2 2 5 3" xfId="674"/>
    <cellStyle name="20 % - Accent2 2 6" xfId="215"/>
    <cellStyle name="20 % - Accent2 2 6 2" xfId="411"/>
    <cellStyle name="20 % - Accent2 2 6 3" xfId="675"/>
    <cellStyle name="20 % - Accent2 2 7" xfId="243"/>
    <cellStyle name="20 % - Accent2 2 7 2" xfId="439"/>
    <cellStyle name="20 % - Accent2 2 7 3" xfId="676"/>
    <cellStyle name="20 % - Accent2 2 8" xfId="271"/>
    <cellStyle name="20 % - Accent2 2 8 2" xfId="467"/>
    <cellStyle name="20 % - Accent2 2 8 3" xfId="677"/>
    <cellStyle name="20 % - Accent2 2 9" xfId="299"/>
    <cellStyle name="20 % - Accent2 2 9 2" xfId="678"/>
    <cellStyle name="20 % - Accent2 3" xfId="23"/>
    <cellStyle name="20 % - Accent2 3 10" xfId="680"/>
    <cellStyle name="20 % - Accent2 3 11" xfId="681"/>
    <cellStyle name="20 % - Accent2 3 12" xfId="682"/>
    <cellStyle name="20 % - Accent2 3 13" xfId="683"/>
    <cellStyle name="20 % - Accent2 3 14" xfId="684"/>
    <cellStyle name="20 % - Accent2 3 15" xfId="685"/>
    <cellStyle name="20 % - Accent2 3 16" xfId="686"/>
    <cellStyle name="20 % - Accent2 3 17" xfId="687"/>
    <cellStyle name="20 % - Accent2 3 18" xfId="688"/>
    <cellStyle name="20 % - Accent2 3 19" xfId="689"/>
    <cellStyle name="20 % - Accent2 3 2" xfId="690"/>
    <cellStyle name="20 % - Accent2 3 20" xfId="691"/>
    <cellStyle name="20 % - Accent2 3 21" xfId="692"/>
    <cellStyle name="20 % - Accent2 3 22" xfId="693"/>
    <cellStyle name="20 % - Accent2 3 23" xfId="694"/>
    <cellStyle name="20 % - Accent2 3 24" xfId="695"/>
    <cellStyle name="20 % - Accent2 3 25" xfId="696"/>
    <cellStyle name="20 % - Accent2 3 26" xfId="679"/>
    <cellStyle name="20 % - Accent2 3 3" xfId="697"/>
    <cellStyle name="20 % - Accent2 3 4" xfId="698"/>
    <cellStyle name="20 % - Accent2 3 5" xfId="699"/>
    <cellStyle name="20 % - Accent2 3 6" xfId="700"/>
    <cellStyle name="20 % - Accent2 3 7" xfId="701"/>
    <cellStyle name="20 % - Accent2 3 8" xfId="702"/>
    <cellStyle name="20 % - Accent2 3 9" xfId="703"/>
    <cellStyle name="20 % - Accent2 4" xfId="513"/>
    <cellStyle name="20 % - Accent2 5" xfId="653"/>
    <cellStyle name="20 % - Accent3" xfId="566" builtinId="38" customBuiltin="1"/>
    <cellStyle name="20 % - Accent3 2" xfId="26"/>
    <cellStyle name="20 % - Accent3 2 10" xfId="706"/>
    <cellStyle name="20 % - Accent3 2 11" xfId="707"/>
    <cellStyle name="20 % - Accent3 2 12" xfId="708"/>
    <cellStyle name="20 % - Accent3 2 13" xfId="709"/>
    <cellStyle name="20 % - Accent3 2 14" xfId="710"/>
    <cellStyle name="20 % - Accent3 2 15" xfId="711"/>
    <cellStyle name="20 % - Accent3 2 16" xfId="712"/>
    <cellStyle name="20 % - Accent3 2 17" xfId="713"/>
    <cellStyle name="20 % - Accent3 2 18" xfId="714"/>
    <cellStyle name="20 % - Accent3 2 19" xfId="715"/>
    <cellStyle name="20 % - Accent3 2 2" xfId="115"/>
    <cellStyle name="20 % - Accent3 2 2 2" xfId="146"/>
    <cellStyle name="20 % - Accent3 2 2 2 2" xfId="342"/>
    <cellStyle name="20 % - Accent3 2 2 3" xfId="174"/>
    <cellStyle name="20 % - Accent3 2 2 3 2" xfId="370"/>
    <cellStyle name="20 % - Accent3 2 2 4" xfId="202"/>
    <cellStyle name="20 % - Accent3 2 2 4 2" xfId="398"/>
    <cellStyle name="20 % - Accent3 2 2 5" xfId="230"/>
    <cellStyle name="20 % - Accent3 2 2 5 2" xfId="426"/>
    <cellStyle name="20 % - Accent3 2 2 6" xfId="258"/>
    <cellStyle name="20 % - Accent3 2 2 6 2" xfId="454"/>
    <cellStyle name="20 % - Accent3 2 2 7" xfId="286"/>
    <cellStyle name="20 % - Accent3 2 2 7 2" xfId="482"/>
    <cellStyle name="20 % - Accent3 2 2 8" xfId="314"/>
    <cellStyle name="20 % - Accent3 2 2 9" xfId="716"/>
    <cellStyle name="20 % - Accent3 2 20" xfId="717"/>
    <cellStyle name="20 % - Accent3 2 21" xfId="718"/>
    <cellStyle name="20 % - Accent3 2 22" xfId="719"/>
    <cellStyle name="20 % - Accent3 2 23" xfId="720"/>
    <cellStyle name="20 % - Accent3 2 24" xfId="721"/>
    <cellStyle name="20 % - Accent3 2 25" xfId="722"/>
    <cellStyle name="20 % - Accent3 2 26" xfId="705"/>
    <cellStyle name="20 % - Accent3 2 3" xfId="131"/>
    <cellStyle name="20 % - Accent3 2 3 2" xfId="328"/>
    <cellStyle name="20 % - Accent3 2 3 3" xfId="723"/>
    <cellStyle name="20 % - Accent3 2 4" xfId="160"/>
    <cellStyle name="20 % - Accent3 2 4 2" xfId="356"/>
    <cellStyle name="20 % - Accent3 2 4 3" xfId="724"/>
    <cellStyle name="20 % - Accent3 2 5" xfId="188"/>
    <cellStyle name="20 % - Accent3 2 5 2" xfId="384"/>
    <cellStyle name="20 % - Accent3 2 5 3" xfId="725"/>
    <cellStyle name="20 % - Accent3 2 6" xfId="216"/>
    <cellStyle name="20 % - Accent3 2 6 2" xfId="412"/>
    <cellStyle name="20 % - Accent3 2 6 3" xfId="726"/>
    <cellStyle name="20 % - Accent3 2 7" xfId="244"/>
    <cellStyle name="20 % - Accent3 2 7 2" xfId="440"/>
    <cellStyle name="20 % - Accent3 2 7 3" xfId="727"/>
    <cellStyle name="20 % - Accent3 2 8" xfId="272"/>
    <cellStyle name="20 % - Accent3 2 8 2" xfId="468"/>
    <cellStyle name="20 % - Accent3 2 8 3" xfId="728"/>
    <cellStyle name="20 % - Accent3 2 9" xfId="300"/>
    <cellStyle name="20 % - Accent3 2 9 2" xfId="729"/>
    <cellStyle name="20 % - Accent3 3" xfId="25"/>
    <cellStyle name="20 % - Accent3 3 10" xfId="731"/>
    <cellStyle name="20 % - Accent3 3 11" xfId="732"/>
    <cellStyle name="20 % - Accent3 3 12" xfId="733"/>
    <cellStyle name="20 % - Accent3 3 13" xfId="734"/>
    <cellStyle name="20 % - Accent3 3 14" xfId="735"/>
    <cellStyle name="20 % - Accent3 3 15" xfId="736"/>
    <cellStyle name="20 % - Accent3 3 16" xfId="737"/>
    <cellStyle name="20 % - Accent3 3 17" xfId="738"/>
    <cellStyle name="20 % - Accent3 3 18" xfId="739"/>
    <cellStyle name="20 % - Accent3 3 19" xfId="740"/>
    <cellStyle name="20 % - Accent3 3 2" xfId="741"/>
    <cellStyle name="20 % - Accent3 3 20" xfId="742"/>
    <cellStyle name="20 % - Accent3 3 21" xfId="743"/>
    <cellStyle name="20 % - Accent3 3 22" xfId="744"/>
    <cellStyle name="20 % - Accent3 3 23" xfId="745"/>
    <cellStyle name="20 % - Accent3 3 24" xfId="746"/>
    <cellStyle name="20 % - Accent3 3 25" xfId="747"/>
    <cellStyle name="20 % - Accent3 3 26" xfId="730"/>
    <cellStyle name="20 % - Accent3 3 3" xfId="748"/>
    <cellStyle name="20 % - Accent3 3 4" xfId="749"/>
    <cellStyle name="20 % - Accent3 3 5" xfId="750"/>
    <cellStyle name="20 % - Accent3 3 6" xfId="751"/>
    <cellStyle name="20 % - Accent3 3 7" xfId="752"/>
    <cellStyle name="20 % - Accent3 3 8" xfId="753"/>
    <cellStyle name="20 % - Accent3 3 9" xfId="754"/>
    <cellStyle name="20 % - Accent3 4" xfId="512"/>
    <cellStyle name="20 % - Accent3 5" xfId="704"/>
    <cellStyle name="20 % - Accent4" xfId="570" builtinId="42" customBuiltin="1"/>
    <cellStyle name="20 % - Accent4 2" xfId="28"/>
    <cellStyle name="20 % - Accent4 2 10" xfId="757"/>
    <cellStyle name="20 % - Accent4 2 11" xfId="758"/>
    <cellStyle name="20 % - Accent4 2 12" xfId="759"/>
    <cellStyle name="20 % - Accent4 2 13" xfId="760"/>
    <cellStyle name="20 % - Accent4 2 14" xfId="761"/>
    <cellStyle name="20 % - Accent4 2 15" xfId="762"/>
    <cellStyle name="20 % - Accent4 2 16" xfId="763"/>
    <cellStyle name="20 % - Accent4 2 17" xfId="764"/>
    <cellStyle name="20 % - Accent4 2 18" xfId="765"/>
    <cellStyle name="20 % - Accent4 2 19" xfId="766"/>
    <cellStyle name="20 % - Accent4 2 2" xfId="116"/>
    <cellStyle name="20 % - Accent4 2 2 2" xfId="147"/>
    <cellStyle name="20 % - Accent4 2 2 2 2" xfId="343"/>
    <cellStyle name="20 % - Accent4 2 2 3" xfId="175"/>
    <cellStyle name="20 % - Accent4 2 2 3 2" xfId="371"/>
    <cellStyle name="20 % - Accent4 2 2 4" xfId="203"/>
    <cellStyle name="20 % - Accent4 2 2 4 2" xfId="399"/>
    <cellStyle name="20 % - Accent4 2 2 5" xfId="231"/>
    <cellStyle name="20 % - Accent4 2 2 5 2" xfId="427"/>
    <cellStyle name="20 % - Accent4 2 2 6" xfId="259"/>
    <cellStyle name="20 % - Accent4 2 2 6 2" xfId="455"/>
    <cellStyle name="20 % - Accent4 2 2 7" xfId="287"/>
    <cellStyle name="20 % - Accent4 2 2 7 2" xfId="483"/>
    <cellStyle name="20 % - Accent4 2 2 8" xfId="315"/>
    <cellStyle name="20 % - Accent4 2 2 9" xfId="767"/>
    <cellStyle name="20 % - Accent4 2 20" xfId="768"/>
    <cellStyle name="20 % - Accent4 2 21" xfId="769"/>
    <cellStyle name="20 % - Accent4 2 22" xfId="770"/>
    <cellStyle name="20 % - Accent4 2 23" xfId="771"/>
    <cellStyle name="20 % - Accent4 2 24" xfId="772"/>
    <cellStyle name="20 % - Accent4 2 25" xfId="773"/>
    <cellStyle name="20 % - Accent4 2 26" xfId="756"/>
    <cellStyle name="20 % - Accent4 2 3" xfId="132"/>
    <cellStyle name="20 % - Accent4 2 3 2" xfId="329"/>
    <cellStyle name="20 % - Accent4 2 3 3" xfId="774"/>
    <cellStyle name="20 % - Accent4 2 4" xfId="161"/>
    <cellStyle name="20 % - Accent4 2 4 2" xfId="357"/>
    <cellStyle name="20 % - Accent4 2 4 3" xfId="775"/>
    <cellStyle name="20 % - Accent4 2 5" xfId="189"/>
    <cellStyle name="20 % - Accent4 2 5 2" xfId="385"/>
    <cellStyle name="20 % - Accent4 2 5 3" xfId="776"/>
    <cellStyle name="20 % - Accent4 2 6" xfId="217"/>
    <cellStyle name="20 % - Accent4 2 6 2" xfId="413"/>
    <cellStyle name="20 % - Accent4 2 6 3" xfId="777"/>
    <cellStyle name="20 % - Accent4 2 7" xfId="245"/>
    <cellStyle name="20 % - Accent4 2 7 2" xfId="441"/>
    <cellStyle name="20 % - Accent4 2 7 3" xfId="778"/>
    <cellStyle name="20 % - Accent4 2 8" xfId="273"/>
    <cellStyle name="20 % - Accent4 2 8 2" xfId="469"/>
    <cellStyle name="20 % - Accent4 2 8 3" xfId="779"/>
    <cellStyle name="20 % - Accent4 2 9" xfId="301"/>
    <cellStyle name="20 % - Accent4 2 9 2" xfId="780"/>
    <cellStyle name="20 % - Accent4 3" xfId="27"/>
    <cellStyle name="20 % - Accent4 3 10" xfId="782"/>
    <cellStyle name="20 % - Accent4 3 11" xfId="783"/>
    <cellStyle name="20 % - Accent4 3 12" xfId="784"/>
    <cellStyle name="20 % - Accent4 3 13" xfId="785"/>
    <cellStyle name="20 % - Accent4 3 14" xfId="786"/>
    <cellStyle name="20 % - Accent4 3 15" xfId="787"/>
    <cellStyle name="20 % - Accent4 3 16" xfId="788"/>
    <cellStyle name="20 % - Accent4 3 17" xfId="789"/>
    <cellStyle name="20 % - Accent4 3 18" xfId="790"/>
    <cellStyle name="20 % - Accent4 3 19" xfId="791"/>
    <cellStyle name="20 % - Accent4 3 2" xfId="792"/>
    <cellStyle name="20 % - Accent4 3 20" xfId="793"/>
    <cellStyle name="20 % - Accent4 3 21" xfId="794"/>
    <cellStyle name="20 % - Accent4 3 22" xfId="795"/>
    <cellStyle name="20 % - Accent4 3 23" xfId="796"/>
    <cellStyle name="20 % - Accent4 3 24" xfId="797"/>
    <cellStyle name="20 % - Accent4 3 25" xfId="798"/>
    <cellStyle name="20 % - Accent4 3 26" xfId="781"/>
    <cellStyle name="20 % - Accent4 3 3" xfId="799"/>
    <cellStyle name="20 % - Accent4 3 4" xfId="800"/>
    <cellStyle name="20 % - Accent4 3 5" xfId="801"/>
    <cellStyle name="20 % - Accent4 3 6" xfId="802"/>
    <cellStyle name="20 % - Accent4 3 7" xfId="803"/>
    <cellStyle name="20 % - Accent4 3 8" xfId="804"/>
    <cellStyle name="20 % - Accent4 3 9" xfId="805"/>
    <cellStyle name="20 % - Accent4 4" xfId="511"/>
    <cellStyle name="20 % - Accent4 5" xfId="755"/>
    <cellStyle name="20 % - Accent5" xfId="574" builtinId="46" customBuiltin="1"/>
    <cellStyle name="20 % - Accent5 2" xfId="30"/>
    <cellStyle name="20 % - Accent5 2 10" xfId="807"/>
    <cellStyle name="20 % - Accent5 2 11" xfId="808"/>
    <cellStyle name="20 % - Accent5 2 12" xfId="809"/>
    <cellStyle name="20 % - Accent5 2 13" xfId="810"/>
    <cellStyle name="20 % - Accent5 2 14" xfId="811"/>
    <cellStyle name="20 % - Accent5 2 15" xfId="812"/>
    <cellStyle name="20 % - Accent5 2 16" xfId="813"/>
    <cellStyle name="20 % - Accent5 2 17" xfId="814"/>
    <cellStyle name="20 % - Accent5 2 18" xfId="815"/>
    <cellStyle name="20 % - Accent5 2 19" xfId="816"/>
    <cellStyle name="20 % - Accent5 2 2" xfId="117"/>
    <cellStyle name="20 % - Accent5 2 2 2" xfId="148"/>
    <cellStyle name="20 % - Accent5 2 2 2 2" xfId="344"/>
    <cellStyle name="20 % - Accent5 2 2 3" xfId="176"/>
    <cellStyle name="20 % - Accent5 2 2 3 2" xfId="372"/>
    <cellStyle name="20 % - Accent5 2 2 4" xfId="204"/>
    <cellStyle name="20 % - Accent5 2 2 4 2" xfId="400"/>
    <cellStyle name="20 % - Accent5 2 2 5" xfId="232"/>
    <cellStyle name="20 % - Accent5 2 2 5 2" xfId="428"/>
    <cellStyle name="20 % - Accent5 2 2 6" xfId="260"/>
    <cellStyle name="20 % - Accent5 2 2 6 2" xfId="456"/>
    <cellStyle name="20 % - Accent5 2 2 7" xfId="288"/>
    <cellStyle name="20 % - Accent5 2 2 7 2" xfId="484"/>
    <cellStyle name="20 % - Accent5 2 2 8" xfId="316"/>
    <cellStyle name="20 % - Accent5 2 2 9" xfId="817"/>
    <cellStyle name="20 % - Accent5 2 20" xfId="818"/>
    <cellStyle name="20 % - Accent5 2 21" xfId="819"/>
    <cellStyle name="20 % - Accent5 2 22" xfId="820"/>
    <cellStyle name="20 % - Accent5 2 23" xfId="821"/>
    <cellStyle name="20 % - Accent5 2 24" xfId="822"/>
    <cellStyle name="20 % - Accent5 2 25" xfId="823"/>
    <cellStyle name="20 % - Accent5 2 26" xfId="806"/>
    <cellStyle name="20 % - Accent5 2 3" xfId="133"/>
    <cellStyle name="20 % - Accent5 2 3 2" xfId="330"/>
    <cellStyle name="20 % - Accent5 2 3 3" xfId="824"/>
    <cellStyle name="20 % - Accent5 2 4" xfId="162"/>
    <cellStyle name="20 % - Accent5 2 4 2" xfId="358"/>
    <cellStyle name="20 % - Accent5 2 4 3" xfId="825"/>
    <cellStyle name="20 % - Accent5 2 5" xfId="190"/>
    <cellStyle name="20 % - Accent5 2 5 2" xfId="386"/>
    <cellStyle name="20 % - Accent5 2 5 3" xfId="826"/>
    <cellStyle name="20 % - Accent5 2 6" xfId="218"/>
    <cellStyle name="20 % - Accent5 2 6 2" xfId="414"/>
    <cellStyle name="20 % - Accent5 2 6 3" xfId="827"/>
    <cellStyle name="20 % - Accent5 2 7" xfId="246"/>
    <cellStyle name="20 % - Accent5 2 7 2" xfId="442"/>
    <cellStyle name="20 % - Accent5 2 7 3" xfId="828"/>
    <cellStyle name="20 % - Accent5 2 8" xfId="274"/>
    <cellStyle name="20 % - Accent5 2 8 2" xfId="470"/>
    <cellStyle name="20 % - Accent5 2 8 3" xfId="829"/>
    <cellStyle name="20 % - Accent5 2 9" xfId="302"/>
    <cellStyle name="20 % - Accent5 2 9 2" xfId="830"/>
    <cellStyle name="20 % - Accent5 3" xfId="29"/>
    <cellStyle name="20 % - Accent5 3 10" xfId="831"/>
    <cellStyle name="20 % - Accent5 3 11" xfId="832"/>
    <cellStyle name="20 % - Accent5 3 12" xfId="833"/>
    <cellStyle name="20 % - Accent5 3 13" xfId="834"/>
    <cellStyle name="20 % - Accent5 3 14" xfId="835"/>
    <cellStyle name="20 % - Accent5 3 15" xfId="836"/>
    <cellStyle name="20 % - Accent5 3 16" xfId="837"/>
    <cellStyle name="20 % - Accent5 3 17" xfId="838"/>
    <cellStyle name="20 % - Accent5 3 18" xfId="839"/>
    <cellStyle name="20 % - Accent5 3 19" xfId="840"/>
    <cellStyle name="20 % - Accent5 3 2" xfId="841"/>
    <cellStyle name="20 % - Accent5 3 20" xfId="842"/>
    <cellStyle name="20 % - Accent5 3 21" xfId="843"/>
    <cellStyle name="20 % - Accent5 3 22" xfId="844"/>
    <cellStyle name="20 % - Accent5 3 23" xfId="845"/>
    <cellStyle name="20 % - Accent5 3 24" xfId="846"/>
    <cellStyle name="20 % - Accent5 3 25" xfId="847"/>
    <cellStyle name="20 % - Accent5 3 3" xfId="848"/>
    <cellStyle name="20 % - Accent5 3 4" xfId="849"/>
    <cellStyle name="20 % - Accent5 3 5" xfId="850"/>
    <cellStyle name="20 % - Accent5 3 6" xfId="851"/>
    <cellStyle name="20 % - Accent5 3 7" xfId="852"/>
    <cellStyle name="20 % - Accent5 3 8" xfId="853"/>
    <cellStyle name="20 % - Accent5 3 9" xfId="854"/>
    <cellStyle name="20 % - Accent5 4" xfId="510"/>
    <cellStyle name="20 % - Accent6" xfId="578" builtinId="50" customBuiltin="1"/>
    <cellStyle name="20 % - Accent6 2" xfId="32"/>
    <cellStyle name="20 % - Accent6 2 10" xfId="857"/>
    <cellStyle name="20 % - Accent6 2 11" xfId="858"/>
    <cellStyle name="20 % - Accent6 2 12" xfId="859"/>
    <cellStyle name="20 % - Accent6 2 13" xfId="860"/>
    <cellStyle name="20 % - Accent6 2 14" xfId="861"/>
    <cellStyle name="20 % - Accent6 2 15" xfId="862"/>
    <cellStyle name="20 % - Accent6 2 16" xfId="863"/>
    <cellStyle name="20 % - Accent6 2 17" xfId="864"/>
    <cellStyle name="20 % - Accent6 2 18" xfId="865"/>
    <cellStyle name="20 % - Accent6 2 19" xfId="866"/>
    <cellStyle name="20 % - Accent6 2 2" xfId="118"/>
    <cellStyle name="20 % - Accent6 2 2 2" xfId="149"/>
    <cellStyle name="20 % - Accent6 2 2 2 2" xfId="345"/>
    <cellStyle name="20 % - Accent6 2 2 3" xfId="177"/>
    <cellStyle name="20 % - Accent6 2 2 3 2" xfId="373"/>
    <cellStyle name="20 % - Accent6 2 2 4" xfId="205"/>
    <cellStyle name="20 % - Accent6 2 2 4 2" xfId="401"/>
    <cellStyle name="20 % - Accent6 2 2 5" xfId="233"/>
    <cellStyle name="20 % - Accent6 2 2 5 2" xfId="429"/>
    <cellStyle name="20 % - Accent6 2 2 6" xfId="261"/>
    <cellStyle name="20 % - Accent6 2 2 6 2" xfId="457"/>
    <cellStyle name="20 % - Accent6 2 2 7" xfId="289"/>
    <cellStyle name="20 % - Accent6 2 2 7 2" xfId="485"/>
    <cellStyle name="20 % - Accent6 2 2 8" xfId="317"/>
    <cellStyle name="20 % - Accent6 2 2 9" xfId="867"/>
    <cellStyle name="20 % - Accent6 2 20" xfId="868"/>
    <cellStyle name="20 % - Accent6 2 21" xfId="869"/>
    <cellStyle name="20 % - Accent6 2 22" xfId="870"/>
    <cellStyle name="20 % - Accent6 2 23" xfId="871"/>
    <cellStyle name="20 % - Accent6 2 24" xfId="872"/>
    <cellStyle name="20 % - Accent6 2 25" xfId="873"/>
    <cellStyle name="20 % - Accent6 2 26" xfId="856"/>
    <cellStyle name="20 % - Accent6 2 3" xfId="134"/>
    <cellStyle name="20 % - Accent6 2 3 2" xfId="331"/>
    <cellStyle name="20 % - Accent6 2 3 3" xfId="874"/>
    <cellStyle name="20 % - Accent6 2 4" xfId="163"/>
    <cellStyle name="20 % - Accent6 2 4 2" xfId="359"/>
    <cellStyle name="20 % - Accent6 2 4 3" xfId="875"/>
    <cellStyle name="20 % - Accent6 2 5" xfId="191"/>
    <cellStyle name="20 % - Accent6 2 5 2" xfId="387"/>
    <cellStyle name="20 % - Accent6 2 5 3" xfId="876"/>
    <cellStyle name="20 % - Accent6 2 6" xfId="219"/>
    <cellStyle name="20 % - Accent6 2 6 2" xfId="415"/>
    <cellStyle name="20 % - Accent6 2 6 3" xfId="877"/>
    <cellStyle name="20 % - Accent6 2 7" xfId="247"/>
    <cellStyle name="20 % - Accent6 2 7 2" xfId="443"/>
    <cellStyle name="20 % - Accent6 2 7 3" xfId="878"/>
    <cellStyle name="20 % - Accent6 2 8" xfId="275"/>
    <cellStyle name="20 % - Accent6 2 8 2" xfId="471"/>
    <cellStyle name="20 % - Accent6 2 8 3" xfId="879"/>
    <cellStyle name="20 % - Accent6 2 9" xfId="303"/>
    <cellStyle name="20 % - Accent6 2 9 2" xfId="880"/>
    <cellStyle name="20 % - Accent6 3" xfId="31"/>
    <cellStyle name="20 % - Accent6 3 10" xfId="882"/>
    <cellStyle name="20 % - Accent6 3 11" xfId="883"/>
    <cellStyle name="20 % - Accent6 3 12" xfId="884"/>
    <cellStyle name="20 % - Accent6 3 13" xfId="885"/>
    <cellStyle name="20 % - Accent6 3 14" xfId="886"/>
    <cellStyle name="20 % - Accent6 3 15" xfId="887"/>
    <cellStyle name="20 % - Accent6 3 16" xfId="888"/>
    <cellStyle name="20 % - Accent6 3 17" xfId="889"/>
    <cellStyle name="20 % - Accent6 3 18" xfId="890"/>
    <cellStyle name="20 % - Accent6 3 19" xfId="891"/>
    <cellStyle name="20 % - Accent6 3 2" xfId="892"/>
    <cellStyle name="20 % - Accent6 3 20" xfId="893"/>
    <cellStyle name="20 % - Accent6 3 21" xfId="894"/>
    <cellStyle name="20 % - Accent6 3 22" xfId="895"/>
    <cellStyle name="20 % - Accent6 3 23" xfId="896"/>
    <cellStyle name="20 % - Accent6 3 24" xfId="897"/>
    <cellStyle name="20 % - Accent6 3 25" xfId="898"/>
    <cellStyle name="20 % - Accent6 3 26" xfId="881"/>
    <cellStyle name="20 % - Accent6 3 3" xfId="899"/>
    <cellStyle name="20 % - Accent6 3 4" xfId="900"/>
    <cellStyle name="20 % - Accent6 3 5" xfId="901"/>
    <cellStyle name="20 % - Accent6 3 6" xfId="902"/>
    <cellStyle name="20 % - Accent6 3 7" xfId="903"/>
    <cellStyle name="20 % - Accent6 3 8" xfId="904"/>
    <cellStyle name="20 % - Accent6 3 9" xfId="905"/>
    <cellStyle name="20 % - Accent6 4" xfId="509"/>
    <cellStyle name="20 % - Accent6 5" xfId="855"/>
    <cellStyle name="40 % - Accent1" xfId="559" builtinId="31" customBuiltin="1"/>
    <cellStyle name="40 % - Accent1 2" xfId="34"/>
    <cellStyle name="40 % - Accent1 2 10" xfId="908"/>
    <cellStyle name="40 % - Accent1 2 11" xfId="909"/>
    <cellStyle name="40 % - Accent1 2 12" xfId="910"/>
    <cellStyle name="40 % - Accent1 2 13" xfId="911"/>
    <cellStyle name="40 % - Accent1 2 14" xfId="912"/>
    <cellStyle name="40 % - Accent1 2 15" xfId="913"/>
    <cellStyle name="40 % - Accent1 2 16" xfId="914"/>
    <cellStyle name="40 % - Accent1 2 17" xfId="915"/>
    <cellStyle name="40 % - Accent1 2 18" xfId="916"/>
    <cellStyle name="40 % - Accent1 2 19" xfId="917"/>
    <cellStyle name="40 % - Accent1 2 2" xfId="119"/>
    <cellStyle name="40 % - Accent1 2 2 2" xfId="150"/>
    <cellStyle name="40 % - Accent1 2 2 2 2" xfId="346"/>
    <cellStyle name="40 % - Accent1 2 2 3" xfId="178"/>
    <cellStyle name="40 % - Accent1 2 2 3 2" xfId="374"/>
    <cellStyle name="40 % - Accent1 2 2 4" xfId="206"/>
    <cellStyle name="40 % - Accent1 2 2 4 2" xfId="402"/>
    <cellStyle name="40 % - Accent1 2 2 5" xfId="234"/>
    <cellStyle name="40 % - Accent1 2 2 5 2" xfId="430"/>
    <cellStyle name="40 % - Accent1 2 2 6" xfId="262"/>
    <cellStyle name="40 % - Accent1 2 2 6 2" xfId="458"/>
    <cellStyle name="40 % - Accent1 2 2 7" xfId="290"/>
    <cellStyle name="40 % - Accent1 2 2 7 2" xfId="486"/>
    <cellStyle name="40 % - Accent1 2 2 8" xfId="318"/>
    <cellStyle name="40 % - Accent1 2 2 9" xfId="918"/>
    <cellStyle name="40 % - Accent1 2 20" xfId="919"/>
    <cellStyle name="40 % - Accent1 2 21" xfId="920"/>
    <cellStyle name="40 % - Accent1 2 22" xfId="921"/>
    <cellStyle name="40 % - Accent1 2 23" xfId="922"/>
    <cellStyle name="40 % - Accent1 2 24" xfId="923"/>
    <cellStyle name="40 % - Accent1 2 25" xfId="924"/>
    <cellStyle name="40 % - Accent1 2 26" xfId="907"/>
    <cellStyle name="40 % - Accent1 2 3" xfId="135"/>
    <cellStyle name="40 % - Accent1 2 3 2" xfId="332"/>
    <cellStyle name="40 % - Accent1 2 3 3" xfId="925"/>
    <cellStyle name="40 % - Accent1 2 4" xfId="164"/>
    <cellStyle name="40 % - Accent1 2 4 2" xfId="360"/>
    <cellStyle name="40 % - Accent1 2 4 3" xfId="926"/>
    <cellStyle name="40 % - Accent1 2 5" xfId="192"/>
    <cellStyle name="40 % - Accent1 2 5 2" xfId="388"/>
    <cellStyle name="40 % - Accent1 2 5 3" xfId="927"/>
    <cellStyle name="40 % - Accent1 2 6" xfId="220"/>
    <cellStyle name="40 % - Accent1 2 6 2" xfId="416"/>
    <cellStyle name="40 % - Accent1 2 6 3" xfId="928"/>
    <cellStyle name="40 % - Accent1 2 7" xfId="248"/>
    <cellStyle name="40 % - Accent1 2 7 2" xfId="444"/>
    <cellStyle name="40 % - Accent1 2 7 3" xfId="929"/>
    <cellStyle name="40 % - Accent1 2 8" xfId="276"/>
    <cellStyle name="40 % - Accent1 2 8 2" xfId="472"/>
    <cellStyle name="40 % - Accent1 2 8 3" xfId="930"/>
    <cellStyle name="40 % - Accent1 2 9" xfId="304"/>
    <cellStyle name="40 % - Accent1 2 9 2" xfId="931"/>
    <cellStyle name="40 % - Accent1 3" xfId="33"/>
    <cellStyle name="40 % - Accent1 3 10" xfId="933"/>
    <cellStyle name="40 % - Accent1 3 11" xfId="934"/>
    <cellStyle name="40 % - Accent1 3 12" xfId="935"/>
    <cellStyle name="40 % - Accent1 3 13" xfId="936"/>
    <cellStyle name="40 % - Accent1 3 14" xfId="937"/>
    <cellStyle name="40 % - Accent1 3 15" xfId="938"/>
    <cellStyle name="40 % - Accent1 3 16" xfId="939"/>
    <cellStyle name="40 % - Accent1 3 17" xfId="940"/>
    <cellStyle name="40 % - Accent1 3 18" xfId="941"/>
    <cellStyle name="40 % - Accent1 3 19" xfId="942"/>
    <cellStyle name="40 % - Accent1 3 2" xfId="943"/>
    <cellStyle name="40 % - Accent1 3 20" xfId="944"/>
    <cellStyle name="40 % - Accent1 3 21" xfId="945"/>
    <cellStyle name="40 % - Accent1 3 22" xfId="946"/>
    <cellStyle name="40 % - Accent1 3 23" xfId="947"/>
    <cellStyle name="40 % - Accent1 3 24" xfId="948"/>
    <cellStyle name="40 % - Accent1 3 25" xfId="949"/>
    <cellStyle name="40 % - Accent1 3 26" xfId="932"/>
    <cellStyle name="40 % - Accent1 3 3" xfId="950"/>
    <cellStyle name="40 % - Accent1 3 4" xfId="951"/>
    <cellStyle name="40 % - Accent1 3 5" xfId="952"/>
    <cellStyle name="40 % - Accent1 3 6" xfId="953"/>
    <cellStyle name="40 % - Accent1 3 7" xfId="954"/>
    <cellStyle name="40 % - Accent1 3 8" xfId="955"/>
    <cellStyle name="40 % - Accent1 3 9" xfId="956"/>
    <cellStyle name="40 % - Accent1 4" xfId="508"/>
    <cellStyle name="40 % - Accent1 5" xfId="906"/>
    <cellStyle name="40 % - Accent2" xfId="563" builtinId="35" customBuiltin="1"/>
    <cellStyle name="40 % - Accent2 2" xfId="36"/>
    <cellStyle name="40 % - Accent2 2 10" xfId="958"/>
    <cellStyle name="40 % - Accent2 2 11" xfId="959"/>
    <cellStyle name="40 % - Accent2 2 12" xfId="960"/>
    <cellStyle name="40 % - Accent2 2 13" xfId="961"/>
    <cellStyle name="40 % - Accent2 2 14" xfId="962"/>
    <cellStyle name="40 % - Accent2 2 15" xfId="963"/>
    <cellStyle name="40 % - Accent2 2 16" xfId="964"/>
    <cellStyle name="40 % - Accent2 2 17" xfId="965"/>
    <cellStyle name="40 % - Accent2 2 18" xfId="966"/>
    <cellStyle name="40 % - Accent2 2 19" xfId="967"/>
    <cellStyle name="40 % - Accent2 2 2" xfId="120"/>
    <cellStyle name="40 % - Accent2 2 2 2" xfId="151"/>
    <cellStyle name="40 % - Accent2 2 2 2 2" xfId="347"/>
    <cellStyle name="40 % - Accent2 2 2 3" xfId="179"/>
    <cellStyle name="40 % - Accent2 2 2 3 2" xfId="375"/>
    <cellStyle name="40 % - Accent2 2 2 4" xfId="207"/>
    <cellStyle name="40 % - Accent2 2 2 4 2" xfId="403"/>
    <cellStyle name="40 % - Accent2 2 2 5" xfId="235"/>
    <cellStyle name="40 % - Accent2 2 2 5 2" xfId="431"/>
    <cellStyle name="40 % - Accent2 2 2 6" xfId="263"/>
    <cellStyle name="40 % - Accent2 2 2 6 2" xfId="459"/>
    <cellStyle name="40 % - Accent2 2 2 7" xfId="291"/>
    <cellStyle name="40 % - Accent2 2 2 7 2" xfId="487"/>
    <cellStyle name="40 % - Accent2 2 2 8" xfId="319"/>
    <cellStyle name="40 % - Accent2 2 2 9" xfId="968"/>
    <cellStyle name="40 % - Accent2 2 20" xfId="969"/>
    <cellStyle name="40 % - Accent2 2 21" xfId="970"/>
    <cellStyle name="40 % - Accent2 2 22" xfId="971"/>
    <cellStyle name="40 % - Accent2 2 23" xfId="972"/>
    <cellStyle name="40 % - Accent2 2 24" xfId="973"/>
    <cellStyle name="40 % - Accent2 2 25" xfId="974"/>
    <cellStyle name="40 % - Accent2 2 26" xfId="957"/>
    <cellStyle name="40 % - Accent2 2 3" xfId="136"/>
    <cellStyle name="40 % - Accent2 2 3 2" xfId="333"/>
    <cellStyle name="40 % - Accent2 2 3 3" xfId="975"/>
    <cellStyle name="40 % - Accent2 2 4" xfId="165"/>
    <cellStyle name="40 % - Accent2 2 4 2" xfId="361"/>
    <cellStyle name="40 % - Accent2 2 4 3" xfId="976"/>
    <cellStyle name="40 % - Accent2 2 5" xfId="193"/>
    <cellStyle name="40 % - Accent2 2 5 2" xfId="389"/>
    <cellStyle name="40 % - Accent2 2 5 3" xfId="977"/>
    <cellStyle name="40 % - Accent2 2 6" xfId="221"/>
    <cellStyle name="40 % - Accent2 2 6 2" xfId="417"/>
    <cellStyle name="40 % - Accent2 2 6 3" xfId="978"/>
    <cellStyle name="40 % - Accent2 2 7" xfId="249"/>
    <cellStyle name="40 % - Accent2 2 7 2" xfId="445"/>
    <cellStyle name="40 % - Accent2 2 7 3" xfId="979"/>
    <cellStyle name="40 % - Accent2 2 8" xfId="277"/>
    <cellStyle name="40 % - Accent2 2 8 2" xfId="473"/>
    <cellStyle name="40 % - Accent2 2 8 3" xfId="980"/>
    <cellStyle name="40 % - Accent2 2 9" xfId="305"/>
    <cellStyle name="40 % - Accent2 2 9 2" xfId="981"/>
    <cellStyle name="40 % - Accent2 3" xfId="35"/>
    <cellStyle name="40 % - Accent2 3 10" xfId="982"/>
    <cellStyle name="40 % - Accent2 3 11" xfId="983"/>
    <cellStyle name="40 % - Accent2 3 12" xfId="984"/>
    <cellStyle name="40 % - Accent2 3 13" xfId="985"/>
    <cellStyle name="40 % - Accent2 3 14" xfId="986"/>
    <cellStyle name="40 % - Accent2 3 15" xfId="987"/>
    <cellStyle name="40 % - Accent2 3 16" xfId="988"/>
    <cellStyle name="40 % - Accent2 3 17" xfId="989"/>
    <cellStyle name="40 % - Accent2 3 18" xfId="990"/>
    <cellStyle name="40 % - Accent2 3 19" xfId="991"/>
    <cellStyle name="40 % - Accent2 3 2" xfId="992"/>
    <cellStyle name="40 % - Accent2 3 20" xfId="993"/>
    <cellStyle name="40 % - Accent2 3 21" xfId="994"/>
    <cellStyle name="40 % - Accent2 3 22" xfId="995"/>
    <cellStyle name="40 % - Accent2 3 23" xfId="996"/>
    <cellStyle name="40 % - Accent2 3 24" xfId="997"/>
    <cellStyle name="40 % - Accent2 3 25" xfId="998"/>
    <cellStyle name="40 % - Accent2 3 3" xfId="999"/>
    <cellStyle name="40 % - Accent2 3 4" xfId="1000"/>
    <cellStyle name="40 % - Accent2 3 5" xfId="1001"/>
    <cellStyle name="40 % - Accent2 3 6" xfId="1002"/>
    <cellStyle name="40 % - Accent2 3 7" xfId="1003"/>
    <cellStyle name="40 % - Accent2 3 8" xfId="1004"/>
    <cellStyle name="40 % - Accent2 3 9" xfId="1005"/>
    <cellStyle name="40 % - Accent2 4" xfId="507"/>
    <cellStyle name="40 % - Accent3" xfId="567" builtinId="39" customBuiltin="1"/>
    <cellStyle name="40 % - Accent3 2" xfId="38"/>
    <cellStyle name="40 % - Accent3 2 10" xfId="1008"/>
    <cellStyle name="40 % - Accent3 2 11" xfId="1009"/>
    <cellStyle name="40 % - Accent3 2 12" xfId="1010"/>
    <cellStyle name="40 % - Accent3 2 13" xfId="1011"/>
    <cellStyle name="40 % - Accent3 2 14" xfId="1012"/>
    <cellStyle name="40 % - Accent3 2 15" xfId="1013"/>
    <cellStyle name="40 % - Accent3 2 16" xfId="1014"/>
    <cellStyle name="40 % - Accent3 2 17" xfId="1015"/>
    <cellStyle name="40 % - Accent3 2 18" xfId="1016"/>
    <cellStyle name="40 % - Accent3 2 19" xfId="1017"/>
    <cellStyle name="40 % - Accent3 2 2" xfId="121"/>
    <cellStyle name="40 % - Accent3 2 2 2" xfId="152"/>
    <cellStyle name="40 % - Accent3 2 2 2 2" xfId="348"/>
    <cellStyle name="40 % - Accent3 2 2 3" xfId="180"/>
    <cellStyle name="40 % - Accent3 2 2 3 2" xfId="376"/>
    <cellStyle name="40 % - Accent3 2 2 4" xfId="208"/>
    <cellStyle name="40 % - Accent3 2 2 4 2" xfId="404"/>
    <cellStyle name="40 % - Accent3 2 2 5" xfId="236"/>
    <cellStyle name="40 % - Accent3 2 2 5 2" xfId="432"/>
    <cellStyle name="40 % - Accent3 2 2 6" xfId="264"/>
    <cellStyle name="40 % - Accent3 2 2 6 2" xfId="460"/>
    <cellStyle name="40 % - Accent3 2 2 7" xfId="292"/>
    <cellStyle name="40 % - Accent3 2 2 7 2" xfId="488"/>
    <cellStyle name="40 % - Accent3 2 2 8" xfId="320"/>
    <cellStyle name="40 % - Accent3 2 2 9" xfId="1018"/>
    <cellStyle name="40 % - Accent3 2 20" xfId="1019"/>
    <cellStyle name="40 % - Accent3 2 21" xfId="1020"/>
    <cellStyle name="40 % - Accent3 2 22" xfId="1021"/>
    <cellStyle name="40 % - Accent3 2 23" xfId="1022"/>
    <cellStyle name="40 % - Accent3 2 24" xfId="1023"/>
    <cellStyle name="40 % - Accent3 2 25" xfId="1024"/>
    <cellStyle name="40 % - Accent3 2 26" xfId="1007"/>
    <cellStyle name="40 % - Accent3 2 3" xfId="137"/>
    <cellStyle name="40 % - Accent3 2 3 2" xfId="334"/>
    <cellStyle name="40 % - Accent3 2 3 3" xfId="1025"/>
    <cellStyle name="40 % - Accent3 2 4" xfId="166"/>
    <cellStyle name="40 % - Accent3 2 4 2" xfId="362"/>
    <cellStyle name="40 % - Accent3 2 4 3" xfId="1026"/>
    <cellStyle name="40 % - Accent3 2 5" xfId="194"/>
    <cellStyle name="40 % - Accent3 2 5 2" xfId="390"/>
    <cellStyle name="40 % - Accent3 2 5 3" xfId="1027"/>
    <cellStyle name="40 % - Accent3 2 6" xfId="222"/>
    <cellStyle name="40 % - Accent3 2 6 2" xfId="418"/>
    <cellStyle name="40 % - Accent3 2 6 3" xfId="1028"/>
    <cellStyle name="40 % - Accent3 2 7" xfId="250"/>
    <cellStyle name="40 % - Accent3 2 7 2" xfId="446"/>
    <cellStyle name="40 % - Accent3 2 7 3" xfId="1029"/>
    <cellStyle name="40 % - Accent3 2 8" xfId="278"/>
    <cellStyle name="40 % - Accent3 2 8 2" xfId="474"/>
    <cellStyle name="40 % - Accent3 2 8 3" xfId="1030"/>
    <cellStyle name="40 % - Accent3 2 9" xfId="306"/>
    <cellStyle name="40 % - Accent3 2 9 2" xfId="1031"/>
    <cellStyle name="40 % - Accent3 3" xfId="37"/>
    <cellStyle name="40 % - Accent3 3 10" xfId="1033"/>
    <cellStyle name="40 % - Accent3 3 11" xfId="1034"/>
    <cellStyle name="40 % - Accent3 3 12" xfId="1035"/>
    <cellStyle name="40 % - Accent3 3 13" xfId="1036"/>
    <cellStyle name="40 % - Accent3 3 14" xfId="1037"/>
    <cellStyle name="40 % - Accent3 3 15" xfId="1038"/>
    <cellStyle name="40 % - Accent3 3 16" xfId="1039"/>
    <cellStyle name="40 % - Accent3 3 17" xfId="1040"/>
    <cellStyle name="40 % - Accent3 3 18" xfId="1041"/>
    <cellStyle name="40 % - Accent3 3 19" xfId="1042"/>
    <cellStyle name="40 % - Accent3 3 2" xfId="1043"/>
    <cellStyle name="40 % - Accent3 3 20" xfId="1044"/>
    <cellStyle name="40 % - Accent3 3 21" xfId="1045"/>
    <cellStyle name="40 % - Accent3 3 22" xfId="1046"/>
    <cellStyle name="40 % - Accent3 3 23" xfId="1047"/>
    <cellStyle name="40 % - Accent3 3 24" xfId="1048"/>
    <cellStyle name="40 % - Accent3 3 25" xfId="1049"/>
    <cellStyle name="40 % - Accent3 3 26" xfId="1032"/>
    <cellStyle name="40 % - Accent3 3 3" xfId="1050"/>
    <cellStyle name="40 % - Accent3 3 4" xfId="1051"/>
    <cellStyle name="40 % - Accent3 3 5" xfId="1052"/>
    <cellStyle name="40 % - Accent3 3 6" xfId="1053"/>
    <cellStyle name="40 % - Accent3 3 7" xfId="1054"/>
    <cellStyle name="40 % - Accent3 3 8" xfId="1055"/>
    <cellStyle name="40 % - Accent3 3 9" xfId="1056"/>
    <cellStyle name="40 % - Accent3 4" xfId="506"/>
    <cellStyle name="40 % - Accent3 5" xfId="1006"/>
    <cellStyle name="40 % - Accent4" xfId="571" builtinId="43" customBuiltin="1"/>
    <cellStyle name="40 % - Accent4 2" xfId="40"/>
    <cellStyle name="40 % - Accent4 2 10" xfId="1059"/>
    <cellStyle name="40 % - Accent4 2 11" xfId="1060"/>
    <cellStyle name="40 % - Accent4 2 12" xfId="1061"/>
    <cellStyle name="40 % - Accent4 2 13" xfId="1062"/>
    <cellStyle name="40 % - Accent4 2 14" xfId="1063"/>
    <cellStyle name="40 % - Accent4 2 15" xfId="1064"/>
    <cellStyle name="40 % - Accent4 2 16" xfId="1065"/>
    <cellStyle name="40 % - Accent4 2 17" xfId="1066"/>
    <cellStyle name="40 % - Accent4 2 18" xfId="1067"/>
    <cellStyle name="40 % - Accent4 2 19" xfId="1068"/>
    <cellStyle name="40 % - Accent4 2 2" xfId="122"/>
    <cellStyle name="40 % - Accent4 2 2 2" xfId="153"/>
    <cellStyle name="40 % - Accent4 2 2 2 2" xfId="349"/>
    <cellStyle name="40 % - Accent4 2 2 3" xfId="181"/>
    <cellStyle name="40 % - Accent4 2 2 3 2" xfId="377"/>
    <cellStyle name="40 % - Accent4 2 2 4" xfId="209"/>
    <cellStyle name="40 % - Accent4 2 2 4 2" xfId="405"/>
    <cellStyle name="40 % - Accent4 2 2 5" xfId="237"/>
    <cellStyle name="40 % - Accent4 2 2 5 2" xfId="433"/>
    <cellStyle name="40 % - Accent4 2 2 6" xfId="265"/>
    <cellStyle name="40 % - Accent4 2 2 6 2" xfId="461"/>
    <cellStyle name="40 % - Accent4 2 2 7" xfId="293"/>
    <cellStyle name="40 % - Accent4 2 2 7 2" xfId="489"/>
    <cellStyle name="40 % - Accent4 2 2 8" xfId="321"/>
    <cellStyle name="40 % - Accent4 2 2 9" xfId="1069"/>
    <cellStyle name="40 % - Accent4 2 20" xfId="1070"/>
    <cellStyle name="40 % - Accent4 2 21" xfId="1071"/>
    <cellStyle name="40 % - Accent4 2 22" xfId="1072"/>
    <cellStyle name="40 % - Accent4 2 23" xfId="1073"/>
    <cellStyle name="40 % - Accent4 2 24" xfId="1074"/>
    <cellStyle name="40 % - Accent4 2 25" xfId="1075"/>
    <cellStyle name="40 % - Accent4 2 26" xfId="1058"/>
    <cellStyle name="40 % - Accent4 2 3" xfId="138"/>
    <cellStyle name="40 % - Accent4 2 3 2" xfId="335"/>
    <cellStyle name="40 % - Accent4 2 3 3" xfId="1076"/>
    <cellStyle name="40 % - Accent4 2 4" xfId="167"/>
    <cellStyle name="40 % - Accent4 2 4 2" xfId="363"/>
    <cellStyle name="40 % - Accent4 2 4 3" xfId="1077"/>
    <cellStyle name="40 % - Accent4 2 5" xfId="195"/>
    <cellStyle name="40 % - Accent4 2 5 2" xfId="391"/>
    <cellStyle name="40 % - Accent4 2 5 3" xfId="1078"/>
    <cellStyle name="40 % - Accent4 2 6" xfId="223"/>
    <cellStyle name="40 % - Accent4 2 6 2" xfId="419"/>
    <cellStyle name="40 % - Accent4 2 6 3" xfId="1079"/>
    <cellStyle name="40 % - Accent4 2 7" xfId="251"/>
    <cellStyle name="40 % - Accent4 2 7 2" xfId="447"/>
    <cellStyle name="40 % - Accent4 2 7 3" xfId="1080"/>
    <cellStyle name="40 % - Accent4 2 8" xfId="279"/>
    <cellStyle name="40 % - Accent4 2 8 2" xfId="475"/>
    <cellStyle name="40 % - Accent4 2 8 3" xfId="1081"/>
    <cellStyle name="40 % - Accent4 2 9" xfId="307"/>
    <cellStyle name="40 % - Accent4 2 9 2" xfId="1082"/>
    <cellStyle name="40 % - Accent4 3" xfId="39"/>
    <cellStyle name="40 % - Accent4 3 10" xfId="1084"/>
    <cellStyle name="40 % - Accent4 3 11" xfId="1085"/>
    <cellStyle name="40 % - Accent4 3 12" xfId="1086"/>
    <cellStyle name="40 % - Accent4 3 13" xfId="1087"/>
    <cellStyle name="40 % - Accent4 3 14" xfId="1088"/>
    <cellStyle name="40 % - Accent4 3 15" xfId="1089"/>
    <cellStyle name="40 % - Accent4 3 16" xfId="1090"/>
    <cellStyle name="40 % - Accent4 3 17" xfId="1091"/>
    <cellStyle name="40 % - Accent4 3 18" xfId="1092"/>
    <cellStyle name="40 % - Accent4 3 19" xfId="1093"/>
    <cellStyle name="40 % - Accent4 3 2" xfId="1094"/>
    <cellStyle name="40 % - Accent4 3 20" xfId="1095"/>
    <cellStyle name="40 % - Accent4 3 21" xfId="1096"/>
    <cellStyle name="40 % - Accent4 3 22" xfId="1097"/>
    <cellStyle name="40 % - Accent4 3 23" xfId="1098"/>
    <cellStyle name="40 % - Accent4 3 24" xfId="1099"/>
    <cellStyle name="40 % - Accent4 3 25" xfId="1100"/>
    <cellStyle name="40 % - Accent4 3 26" xfId="1083"/>
    <cellStyle name="40 % - Accent4 3 3" xfId="1101"/>
    <cellStyle name="40 % - Accent4 3 4" xfId="1102"/>
    <cellStyle name="40 % - Accent4 3 5" xfId="1103"/>
    <cellStyle name="40 % - Accent4 3 6" xfId="1104"/>
    <cellStyle name="40 % - Accent4 3 7" xfId="1105"/>
    <cellStyle name="40 % - Accent4 3 8" xfId="1106"/>
    <cellStyle name="40 % - Accent4 3 9" xfId="1107"/>
    <cellStyle name="40 % - Accent4 4" xfId="505"/>
    <cellStyle name="40 % - Accent4 5" xfId="1057"/>
    <cellStyle name="40 % - Accent5" xfId="575" builtinId="47" customBuiltin="1"/>
    <cellStyle name="40 % - Accent5 2" xfId="42"/>
    <cellStyle name="40 % - Accent5 2 10" xfId="1109"/>
    <cellStyle name="40 % - Accent5 2 11" xfId="1110"/>
    <cellStyle name="40 % - Accent5 2 12" xfId="1111"/>
    <cellStyle name="40 % - Accent5 2 13" xfId="1112"/>
    <cellStyle name="40 % - Accent5 2 14" xfId="1113"/>
    <cellStyle name="40 % - Accent5 2 15" xfId="1114"/>
    <cellStyle name="40 % - Accent5 2 16" xfId="1115"/>
    <cellStyle name="40 % - Accent5 2 17" xfId="1116"/>
    <cellStyle name="40 % - Accent5 2 18" xfId="1117"/>
    <cellStyle name="40 % - Accent5 2 19" xfId="1118"/>
    <cellStyle name="40 % - Accent5 2 2" xfId="123"/>
    <cellStyle name="40 % - Accent5 2 2 2" xfId="154"/>
    <cellStyle name="40 % - Accent5 2 2 2 2" xfId="350"/>
    <cellStyle name="40 % - Accent5 2 2 3" xfId="182"/>
    <cellStyle name="40 % - Accent5 2 2 3 2" xfId="378"/>
    <cellStyle name="40 % - Accent5 2 2 4" xfId="210"/>
    <cellStyle name="40 % - Accent5 2 2 4 2" xfId="406"/>
    <cellStyle name="40 % - Accent5 2 2 5" xfId="238"/>
    <cellStyle name="40 % - Accent5 2 2 5 2" xfId="434"/>
    <cellStyle name="40 % - Accent5 2 2 6" xfId="266"/>
    <cellStyle name="40 % - Accent5 2 2 6 2" xfId="462"/>
    <cellStyle name="40 % - Accent5 2 2 7" xfId="294"/>
    <cellStyle name="40 % - Accent5 2 2 7 2" xfId="490"/>
    <cellStyle name="40 % - Accent5 2 2 8" xfId="322"/>
    <cellStyle name="40 % - Accent5 2 2 9" xfId="1119"/>
    <cellStyle name="40 % - Accent5 2 20" xfId="1120"/>
    <cellStyle name="40 % - Accent5 2 21" xfId="1121"/>
    <cellStyle name="40 % - Accent5 2 22" xfId="1122"/>
    <cellStyle name="40 % - Accent5 2 23" xfId="1123"/>
    <cellStyle name="40 % - Accent5 2 24" xfId="1124"/>
    <cellStyle name="40 % - Accent5 2 25" xfId="1125"/>
    <cellStyle name="40 % - Accent5 2 26" xfId="1108"/>
    <cellStyle name="40 % - Accent5 2 3" xfId="139"/>
    <cellStyle name="40 % - Accent5 2 3 2" xfId="336"/>
    <cellStyle name="40 % - Accent5 2 3 3" xfId="1126"/>
    <cellStyle name="40 % - Accent5 2 4" xfId="168"/>
    <cellStyle name="40 % - Accent5 2 4 2" xfId="364"/>
    <cellStyle name="40 % - Accent5 2 4 3" xfId="1127"/>
    <cellStyle name="40 % - Accent5 2 5" xfId="196"/>
    <cellStyle name="40 % - Accent5 2 5 2" xfId="392"/>
    <cellStyle name="40 % - Accent5 2 5 3" xfId="1128"/>
    <cellStyle name="40 % - Accent5 2 6" xfId="224"/>
    <cellStyle name="40 % - Accent5 2 6 2" xfId="420"/>
    <cellStyle name="40 % - Accent5 2 6 3" xfId="1129"/>
    <cellStyle name="40 % - Accent5 2 7" xfId="252"/>
    <cellStyle name="40 % - Accent5 2 7 2" xfId="448"/>
    <cellStyle name="40 % - Accent5 2 7 3" xfId="1130"/>
    <cellStyle name="40 % - Accent5 2 8" xfId="280"/>
    <cellStyle name="40 % - Accent5 2 8 2" xfId="476"/>
    <cellStyle name="40 % - Accent5 2 8 3" xfId="1131"/>
    <cellStyle name="40 % - Accent5 2 9" xfId="308"/>
    <cellStyle name="40 % - Accent5 2 9 2" xfId="1132"/>
    <cellStyle name="40 % - Accent5 3" xfId="41"/>
    <cellStyle name="40 % - Accent5 3 10" xfId="1133"/>
    <cellStyle name="40 % - Accent5 3 11" xfId="1134"/>
    <cellStyle name="40 % - Accent5 3 12" xfId="1135"/>
    <cellStyle name="40 % - Accent5 3 13" xfId="1136"/>
    <cellStyle name="40 % - Accent5 3 14" xfId="1137"/>
    <cellStyle name="40 % - Accent5 3 15" xfId="1138"/>
    <cellStyle name="40 % - Accent5 3 16" xfId="1139"/>
    <cellStyle name="40 % - Accent5 3 17" xfId="1140"/>
    <cellStyle name="40 % - Accent5 3 18" xfId="1141"/>
    <cellStyle name="40 % - Accent5 3 19" xfId="1142"/>
    <cellStyle name="40 % - Accent5 3 2" xfId="1143"/>
    <cellStyle name="40 % - Accent5 3 20" xfId="1144"/>
    <cellStyle name="40 % - Accent5 3 21" xfId="1145"/>
    <cellStyle name="40 % - Accent5 3 22" xfId="1146"/>
    <cellStyle name="40 % - Accent5 3 23" xfId="1147"/>
    <cellStyle name="40 % - Accent5 3 24" xfId="1148"/>
    <cellStyle name="40 % - Accent5 3 25" xfId="1149"/>
    <cellStyle name="40 % - Accent5 3 3" xfId="1150"/>
    <cellStyle name="40 % - Accent5 3 4" xfId="1151"/>
    <cellStyle name="40 % - Accent5 3 5" xfId="1152"/>
    <cellStyle name="40 % - Accent5 3 6" xfId="1153"/>
    <cellStyle name="40 % - Accent5 3 7" xfId="1154"/>
    <cellStyle name="40 % - Accent5 3 8" xfId="1155"/>
    <cellStyle name="40 % - Accent5 3 9" xfId="1156"/>
    <cellStyle name="40 % - Accent5 4" xfId="504"/>
    <cellStyle name="40 % - Accent6" xfId="579" builtinId="51" customBuiltin="1"/>
    <cellStyle name="40 % - Accent6 2" xfId="44"/>
    <cellStyle name="40 % - Accent6 2 10" xfId="1159"/>
    <cellStyle name="40 % - Accent6 2 11" xfId="1160"/>
    <cellStyle name="40 % - Accent6 2 12" xfId="1161"/>
    <cellStyle name="40 % - Accent6 2 13" xfId="1162"/>
    <cellStyle name="40 % - Accent6 2 14" xfId="1163"/>
    <cellStyle name="40 % - Accent6 2 15" xfId="1164"/>
    <cellStyle name="40 % - Accent6 2 16" xfId="1165"/>
    <cellStyle name="40 % - Accent6 2 17" xfId="1166"/>
    <cellStyle name="40 % - Accent6 2 18" xfId="1167"/>
    <cellStyle name="40 % - Accent6 2 19" xfId="1168"/>
    <cellStyle name="40 % - Accent6 2 2" xfId="124"/>
    <cellStyle name="40 % - Accent6 2 2 2" xfId="155"/>
    <cellStyle name="40 % - Accent6 2 2 2 2" xfId="351"/>
    <cellStyle name="40 % - Accent6 2 2 3" xfId="183"/>
    <cellStyle name="40 % - Accent6 2 2 3 2" xfId="379"/>
    <cellStyle name="40 % - Accent6 2 2 4" xfId="211"/>
    <cellStyle name="40 % - Accent6 2 2 4 2" xfId="407"/>
    <cellStyle name="40 % - Accent6 2 2 5" xfId="239"/>
    <cellStyle name="40 % - Accent6 2 2 5 2" xfId="435"/>
    <cellStyle name="40 % - Accent6 2 2 6" xfId="267"/>
    <cellStyle name="40 % - Accent6 2 2 6 2" xfId="463"/>
    <cellStyle name="40 % - Accent6 2 2 7" xfId="295"/>
    <cellStyle name="40 % - Accent6 2 2 7 2" xfId="491"/>
    <cellStyle name="40 % - Accent6 2 2 8" xfId="323"/>
    <cellStyle name="40 % - Accent6 2 2 9" xfId="1169"/>
    <cellStyle name="40 % - Accent6 2 20" xfId="1170"/>
    <cellStyle name="40 % - Accent6 2 21" xfId="1171"/>
    <cellStyle name="40 % - Accent6 2 22" xfId="1172"/>
    <cellStyle name="40 % - Accent6 2 23" xfId="1173"/>
    <cellStyle name="40 % - Accent6 2 24" xfId="1174"/>
    <cellStyle name="40 % - Accent6 2 25" xfId="1175"/>
    <cellStyle name="40 % - Accent6 2 26" xfId="1158"/>
    <cellStyle name="40 % - Accent6 2 3" xfId="140"/>
    <cellStyle name="40 % - Accent6 2 3 2" xfId="337"/>
    <cellStyle name="40 % - Accent6 2 3 3" xfId="1176"/>
    <cellStyle name="40 % - Accent6 2 4" xfId="169"/>
    <cellStyle name="40 % - Accent6 2 4 2" xfId="365"/>
    <cellStyle name="40 % - Accent6 2 4 3" xfId="1177"/>
    <cellStyle name="40 % - Accent6 2 5" xfId="197"/>
    <cellStyle name="40 % - Accent6 2 5 2" xfId="393"/>
    <cellStyle name="40 % - Accent6 2 5 3" xfId="1178"/>
    <cellStyle name="40 % - Accent6 2 6" xfId="225"/>
    <cellStyle name="40 % - Accent6 2 6 2" xfId="421"/>
    <cellStyle name="40 % - Accent6 2 6 3" xfId="1179"/>
    <cellStyle name="40 % - Accent6 2 7" xfId="253"/>
    <cellStyle name="40 % - Accent6 2 7 2" xfId="449"/>
    <cellStyle name="40 % - Accent6 2 7 3" xfId="1180"/>
    <cellStyle name="40 % - Accent6 2 8" xfId="281"/>
    <cellStyle name="40 % - Accent6 2 8 2" xfId="477"/>
    <cellStyle name="40 % - Accent6 2 8 3" xfId="1181"/>
    <cellStyle name="40 % - Accent6 2 9" xfId="309"/>
    <cellStyle name="40 % - Accent6 2 9 2" xfId="1182"/>
    <cellStyle name="40 % - Accent6 3" xfId="43"/>
    <cellStyle name="40 % - Accent6 3 10" xfId="1184"/>
    <cellStyle name="40 % - Accent6 3 11" xfId="1185"/>
    <cellStyle name="40 % - Accent6 3 12" xfId="1186"/>
    <cellStyle name="40 % - Accent6 3 13" xfId="1187"/>
    <cellStyle name="40 % - Accent6 3 14" xfId="1188"/>
    <cellStyle name="40 % - Accent6 3 15" xfId="1189"/>
    <cellStyle name="40 % - Accent6 3 16" xfId="1190"/>
    <cellStyle name="40 % - Accent6 3 17" xfId="1191"/>
    <cellStyle name="40 % - Accent6 3 18" xfId="1192"/>
    <cellStyle name="40 % - Accent6 3 19" xfId="1193"/>
    <cellStyle name="40 % - Accent6 3 2" xfId="1194"/>
    <cellStyle name="40 % - Accent6 3 20" xfId="1195"/>
    <cellStyle name="40 % - Accent6 3 21" xfId="1196"/>
    <cellStyle name="40 % - Accent6 3 22" xfId="1197"/>
    <cellStyle name="40 % - Accent6 3 23" xfId="1198"/>
    <cellStyle name="40 % - Accent6 3 24" xfId="1199"/>
    <cellStyle name="40 % - Accent6 3 25" xfId="1200"/>
    <cellStyle name="40 % - Accent6 3 26" xfId="1183"/>
    <cellStyle name="40 % - Accent6 3 3" xfId="1201"/>
    <cellStyle name="40 % - Accent6 3 4" xfId="1202"/>
    <cellStyle name="40 % - Accent6 3 5" xfId="1203"/>
    <cellStyle name="40 % - Accent6 3 6" xfId="1204"/>
    <cellStyle name="40 % - Accent6 3 7" xfId="1205"/>
    <cellStyle name="40 % - Accent6 3 8" xfId="1206"/>
    <cellStyle name="40 % - Accent6 3 9" xfId="1207"/>
    <cellStyle name="40 % - Accent6 4" xfId="503"/>
    <cellStyle name="40 % - Accent6 5" xfId="1157"/>
    <cellStyle name="60 % - Accent1" xfId="560" builtinId="32" customBuiltin="1"/>
    <cellStyle name="60 % - Accent1 2" xfId="46"/>
    <cellStyle name="60 % - Accent1 2 10" xfId="1210"/>
    <cellStyle name="60 % - Accent1 2 11" xfId="1211"/>
    <cellStyle name="60 % - Accent1 2 12" xfId="1212"/>
    <cellStyle name="60 % - Accent1 2 13" xfId="1213"/>
    <cellStyle name="60 % - Accent1 2 14" xfId="1214"/>
    <cellStyle name="60 % - Accent1 2 15" xfId="1215"/>
    <cellStyle name="60 % - Accent1 2 16" xfId="1216"/>
    <cellStyle name="60 % - Accent1 2 17" xfId="1217"/>
    <cellStyle name="60 % - Accent1 2 18" xfId="1218"/>
    <cellStyle name="60 % - Accent1 2 19" xfId="1219"/>
    <cellStyle name="60 % - Accent1 2 2" xfId="1220"/>
    <cellStyle name="60 % - Accent1 2 20" xfId="1221"/>
    <cellStyle name="60 % - Accent1 2 21" xfId="1222"/>
    <cellStyle name="60 % - Accent1 2 22" xfId="1223"/>
    <cellStyle name="60 % - Accent1 2 23" xfId="1224"/>
    <cellStyle name="60 % - Accent1 2 24" xfId="1225"/>
    <cellStyle name="60 % - Accent1 2 25" xfId="1226"/>
    <cellStyle name="60 % - Accent1 2 26" xfId="1209"/>
    <cellStyle name="60 % - Accent1 2 3" xfId="1227"/>
    <cellStyle name="60 % - Accent1 2 4" xfId="1228"/>
    <cellStyle name="60 % - Accent1 2 5" xfId="1229"/>
    <cellStyle name="60 % - Accent1 2 6" xfId="1230"/>
    <cellStyle name="60 % - Accent1 2 7" xfId="1231"/>
    <cellStyle name="60 % - Accent1 2 8" xfId="1232"/>
    <cellStyle name="60 % - Accent1 2 9" xfId="1233"/>
    <cellStyle name="60 % - Accent1 3" xfId="45"/>
    <cellStyle name="60 % - Accent1 3 10" xfId="1235"/>
    <cellStyle name="60 % - Accent1 3 11" xfId="1236"/>
    <cellStyle name="60 % - Accent1 3 12" xfId="1237"/>
    <cellStyle name="60 % - Accent1 3 13" xfId="1238"/>
    <cellStyle name="60 % - Accent1 3 14" xfId="1239"/>
    <cellStyle name="60 % - Accent1 3 15" xfId="1240"/>
    <cellStyle name="60 % - Accent1 3 16" xfId="1241"/>
    <cellStyle name="60 % - Accent1 3 17" xfId="1242"/>
    <cellStyle name="60 % - Accent1 3 18" xfId="1243"/>
    <cellStyle name="60 % - Accent1 3 19" xfId="1244"/>
    <cellStyle name="60 % - Accent1 3 2" xfId="1245"/>
    <cellStyle name="60 % - Accent1 3 20" xfId="1246"/>
    <cellStyle name="60 % - Accent1 3 21" xfId="1247"/>
    <cellStyle name="60 % - Accent1 3 22" xfId="1248"/>
    <cellStyle name="60 % - Accent1 3 23" xfId="1249"/>
    <cellStyle name="60 % - Accent1 3 24" xfId="1250"/>
    <cellStyle name="60 % - Accent1 3 25" xfId="1251"/>
    <cellStyle name="60 % - Accent1 3 26" xfId="1234"/>
    <cellStyle name="60 % - Accent1 3 3" xfId="1252"/>
    <cellStyle name="60 % - Accent1 3 4" xfId="1253"/>
    <cellStyle name="60 % - Accent1 3 5" xfId="1254"/>
    <cellStyle name="60 % - Accent1 3 6" xfId="1255"/>
    <cellStyle name="60 % - Accent1 3 7" xfId="1256"/>
    <cellStyle name="60 % - Accent1 3 8" xfId="1257"/>
    <cellStyle name="60 % - Accent1 3 9" xfId="1258"/>
    <cellStyle name="60 % - Accent1 4" xfId="502"/>
    <cellStyle name="60 % - Accent1 5" xfId="1208"/>
    <cellStyle name="60 % - Accent2" xfId="564" builtinId="36" customBuiltin="1"/>
    <cellStyle name="60 % - Accent2 2" xfId="48"/>
    <cellStyle name="60 % - Accent2 2 10" xfId="1260"/>
    <cellStyle name="60 % - Accent2 2 11" xfId="1261"/>
    <cellStyle name="60 % - Accent2 2 12" xfId="1262"/>
    <cellStyle name="60 % - Accent2 2 13" xfId="1263"/>
    <cellStyle name="60 % - Accent2 2 14" xfId="1264"/>
    <cellStyle name="60 % - Accent2 2 15" xfId="1265"/>
    <cellStyle name="60 % - Accent2 2 16" xfId="1266"/>
    <cellStyle name="60 % - Accent2 2 17" xfId="1267"/>
    <cellStyle name="60 % - Accent2 2 18" xfId="1268"/>
    <cellStyle name="60 % - Accent2 2 19" xfId="1269"/>
    <cellStyle name="60 % - Accent2 2 2" xfId="1270"/>
    <cellStyle name="60 % - Accent2 2 20" xfId="1271"/>
    <cellStyle name="60 % - Accent2 2 21" xfId="1272"/>
    <cellStyle name="60 % - Accent2 2 22" xfId="1273"/>
    <cellStyle name="60 % - Accent2 2 23" xfId="1274"/>
    <cellStyle name="60 % - Accent2 2 24" xfId="1275"/>
    <cellStyle name="60 % - Accent2 2 25" xfId="1276"/>
    <cellStyle name="60 % - Accent2 2 26" xfId="1259"/>
    <cellStyle name="60 % - Accent2 2 3" xfId="1277"/>
    <cellStyle name="60 % - Accent2 2 4" xfId="1278"/>
    <cellStyle name="60 % - Accent2 2 5" xfId="1279"/>
    <cellStyle name="60 % - Accent2 2 6" xfId="1280"/>
    <cellStyle name="60 % - Accent2 2 7" xfId="1281"/>
    <cellStyle name="60 % - Accent2 2 8" xfId="1282"/>
    <cellStyle name="60 % - Accent2 2 9" xfId="1283"/>
    <cellStyle name="60 % - Accent2 3" xfId="47"/>
    <cellStyle name="60 % - Accent2 3 10" xfId="1284"/>
    <cellStyle name="60 % - Accent2 3 11" xfId="1285"/>
    <cellStyle name="60 % - Accent2 3 12" xfId="1286"/>
    <cellStyle name="60 % - Accent2 3 13" xfId="1287"/>
    <cellStyle name="60 % - Accent2 3 14" xfId="1288"/>
    <cellStyle name="60 % - Accent2 3 15" xfId="1289"/>
    <cellStyle name="60 % - Accent2 3 16" xfId="1290"/>
    <cellStyle name="60 % - Accent2 3 17" xfId="1291"/>
    <cellStyle name="60 % - Accent2 3 18" xfId="1292"/>
    <cellStyle name="60 % - Accent2 3 19" xfId="1293"/>
    <cellStyle name="60 % - Accent2 3 2" xfId="1294"/>
    <cellStyle name="60 % - Accent2 3 20" xfId="1295"/>
    <cellStyle name="60 % - Accent2 3 21" xfId="1296"/>
    <cellStyle name="60 % - Accent2 3 22" xfId="1297"/>
    <cellStyle name="60 % - Accent2 3 23" xfId="1298"/>
    <cellStyle name="60 % - Accent2 3 24" xfId="1299"/>
    <cellStyle name="60 % - Accent2 3 25" xfId="1300"/>
    <cellStyle name="60 % - Accent2 3 3" xfId="1301"/>
    <cellStyle name="60 % - Accent2 3 4" xfId="1302"/>
    <cellStyle name="60 % - Accent2 3 5" xfId="1303"/>
    <cellStyle name="60 % - Accent2 3 6" xfId="1304"/>
    <cellStyle name="60 % - Accent2 3 7" xfId="1305"/>
    <cellStyle name="60 % - Accent2 3 8" xfId="1306"/>
    <cellStyle name="60 % - Accent2 3 9" xfId="1307"/>
    <cellStyle name="60 % - Accent2 4" xfId="501"/>
    <cellStyle name="60 % - Accent3" xfId="568" builtinId="40" customBuiltin="1"/>
    <cellStyle name="60 % - Accent3 2" xfId="50"/>
    <cellStyle name="60 % - Accent3 2 10" xfId="1310"/>
    <cellStyle name="60 % - Accent3 2 11" xfId="1311"/>
    <cellStyle name="60 % - Accent3 2 12" xfId="1312"/>
    <cellStyle name="60 % - Accent3 2 13" xfId="1313"/>
    <cellStyle name="60 % - Accent3 2 14" xfId="1314"/>
    <cellStyle name="60 % - Accent3 2 15" xfId="1315"/>
    <cellStyle name="60 % - Accent3 2 16" xfId="1316"/>
    <cellStyle name="60 % - Accent3 2 17" xfId="1317"/>
    <cellStyle name="60 % - Accent3 2 18" xfId="1318"/>
    <cellStyle name="60 % - Accent3 2 19" xfId="1319"/>
    <cellStyle name="60 % - Accent3 2 2" xfId="1320"/>
    <cellStyle name="60 % - Accent3 2 20" xfId="1321"/>
    <cellStyle name="60 % - Accent3 2 21" xfId="1322"/>
    <cellStyle name="60 % - Accent3 2 22" xfId="1323"/>
    <cellStyle name="60 % - Accent3 2 23" xfId="1324"/>
    <cellStyle name="60 % - Accent3 2 24" xfId="1325"/>
    <cellStyle name="60 % - Accent3 2 25" xfId="1326"/>
    <cellStyle name="60 % - Accent3 2 26" xfId="1309"/>
    <cellStyle name="60 % - Accent3 2 3" xfId="1327"/>
    <cellStyle name="60 % - Accent3 2 4" xfId="1328"/>
    <cellStyle name="60 % - Accent3 2 5" xfId="1329"/>
    <cellStyle name="60 % - Accent3 2 6" xfId="1330"/>
    <cellStyle name="60 % - Accent3 2 7" xfId="1331"/>
    <cellStyle name="60 % - Accent3 2 8" xfId="1332"/>
    <cellStyle name="60 % - Accent3 2 9" xfId="1333"/>
    <cellStyle name="60 % - Accent3 3" xfId="49"/>
    <cellStyle name="60 % - Accent3 3 10" xfId="1335"/>
    <cellStyle name="60 % - Accent3 3 11" xfId="1336"/>
    <cellStyle name="60 % - Accent3 3 12" xfId="1337"/>
    <cellStyle name="60 % - Accent3 3 13" xfId="1338"/>
    <cellStyle name="60 % - Accent3 3 14" xfId="1339"/>
    <cellStyle name="60 % - Accent3 3 15" xfId="1340"/>
    <cellStyle name="60 % - Accent3 3 16" xfId="1341"/>
    <cellStyle name="60 % - Accent3 3 17" xfId="1342"/>
    <cellStyle name="60 % - Accent3 3 18" xfId="1343"/>
    <cellStyle name="60 % - Accent3 3 19" xfId="1344"/>
    <cellStyle name="60 % - Accent3 3 2" xfId="1345"/>
    <cellStyle name="60 % - Accent3 3 20" xfId="1346"/>
    <cellStyle name="60 % - Accent3 3 21" xfId="1347"/>
    <cellStyle name="60 % - Accent3 3 22" xfId="1348"/>
    <cellStyle name="60 % - Accent3 3 23" xfId="1349"/>
    <cellStyle name="60 % - Accent3 3 24" xfId="1350"/>
    <cellStyle name="60 % - Accent3 3 25" xfId="1351"/>
    <cellStyle name="60 % - Accent3 3 26" xfId="1334"/>
    <cellStyle name="60 % - Accent3 3 3" xfId="1352"/>
    <cellStyle name="60 % - Accent3 3 4" xfId="1353"/>
    <cellStyle name="60 % - Accent3 3 5" xfId="1354"/>
    <cellStyle name="60 % - Accent3 3 6" xfId="1355"/>
    <cellStyle name="60 % - Accent3 3 7" xfId="1356"/>
    <cellStyle name="60 % - Accent3 3 8" xfId="1357"/>
    <cellStyle name="60 % - Accent3 3 9" xfId="1358"/>
    <cellStyle name="60 % - Accent3 4" xfId="500"/>
    <cellStyle name="60 % - Accent3 5" xfId="1308"/>
    <cellStyle name="60 % - Accent4" xfId="572" builtinId="44" customBuiltin="1"/>
    <cellStyle name="60 % - Accent4 2" xfId="52"/>
    <cellStyle name="60 % - Accent4 2 10" xfId="1361"/>
    <cellStyle name="60 % - Accent4 2 11" xfId="1362"/>
    <cellStyle name="60 % - Accent4 2 12" xfId="1363"/>
    <cellStyle name="60 % - Accent4 2 13" xfId="1364"/>
    <cellStyle name="60 % - Accent4 2 14" xfId="1365"/>
    <cellStyle name="60 % - Accent4 2 15" xfId="1366"/>
    <cellStyle name="60 % - Accent4 2 16" xfId="1367"/>
    <cellStyle name="60 % - Accent4 2 17" xfId="1368"/>
    <cellStyle name="60 % - Accent4 2 18" xfId="1369"/>
    <cellStyle name="60 % - Accent4 2 19" xfId="1370"/>
    <cellStyle name="60 % - Accent4 2 2" xfId="1371"/>
    <cellStyle name="60 % - Accent4 2 20" xfId="1372"/>
    <cellStyle name="60 % - Accent4 2 21" xfId="1373"/>
    <cellStyle name="60 % - Accent4 2 22" xfId="1374"/>
    <cellStyle name="60 % - Accent4 2 23" xfId="1375"/>
    <cellStyle name="60 % - Accent4 2 24" xfId="1376"/>
    <cellStyle name="60 % - Accent4 2 25" xfId="1377"/>
    <cellStyle name="60 % - Accent4 2 26" xfId="1360"/>
    <cellStyle name="60 % - Accent4 2 3" xfId="1378"/>
    <cellStyle name="60 % - Accent4 2 4" xfId="1379"/>
    <cellStyle name="60 % - Accent4 2 5" xfId="1380"/>
    <cellStyle name="60 % - Accent4 2 6" xfId="1381"/>
    <cellStyle name="60 % - Accent4 2 7" xfId="1382"/>
    <cellStyle name="60 % - Accent4 2 8" xfId="1383"/>
    <cellStyle name="60 % - Accent4 2 9" xfId="1384"/>
    <cellStyle name="60 % - Accent4 3" xfId="51"/>
    <cellStyle name="60 % - Accent4 3 10" xfId="1386"/>
    <cellStyle name="60 % - Accent4 3 11" xfId="1387"/>
    <cellStyle name="60 % - Accent4 3 12" xfId="1388"/>
    <cellStyle name="60 % - Accent4 3 13" xfId="1389"/>
    <cellStyle name="60 % - Accent4 3 14" xfId="1390"/>
    <cellStyle name="60 % - Accent4 3 15" xfId="1391"/>
    <cellStyle name="60 % - Accent4 3 16" xfId="1392"/>
    <cellStyle name="60 % - Accent4 3 17" xfId="1393"/>
    <cellStyle name="60 % - Accent4 3 18" xfId="1394"/>
    <cellStyle name="60 % - Accent4 3 19" xfId="1395"/>
    <cellStyle name="60 % - Accent4 3 2" xfId="1396"/>
    <cellStyle name="60 % - Accent4 3 20" xfId="1397"/>
    <cellStyle name="60 % - Accent4 3 21" xfId="1398"/>
    <cellStyle name="60 % - Accent4 3 22" xfId="1399"/>
    <cellStyle name="60 % - Accent4 3 23" xfId="1400"/>
    <cellStyle name="60 % - Accent4 3 24" xfId="1401"/>
    <cellStyle name="60 % - Accent4 3 25" xfId="1402"/>
    <cellStyle name="60 % - Accent4 3 26" xfId="1385"/>
    <cellStyle name="60 % - Accent4 3 3" xfId="1403"/>
    <cellStyle name="60 % - Accent4 3 4" xfId="1404"/>
    <cellStyle name="60 % - Accent4 3 5" xfId="1405"/>
    <cellStyle name="60 % - Accent4 3 6" xfId="1406"/>
    <cellStyle name="60 % - Accent4 3 7" xfId="1407"/>
    <cellStyle name="60 % - Accent4 3 8" xfId="1408"/>
    <cellStyle name="60 % - Accent4 3 9" xfId="1409"/>
    <cellStyle name="60 % - Accent4 4" xfId="537"/>
    <cellStyle name="60 % - Accent4 5" xfId="1359"/>
    <cellStyle name="60 % - Accent5" xfId="576" builtinId="48" customBuiltin="1"/>
    <cellStyle name="60 % - Accent5 2" xfId="54"/>
    <cellStyle name="60 % - Accent5 2 10" xfId="1411"/>
    <cellStyle name="60 % - Accent5 2 11" xfId="1412"/>
    <cellStyle name="60 % - Accent5 2 12" xfId="1413"/>
    <cellStyle name="60 % - Accent5 2 13" xfId="1414"/>
    <cellStyle name="60 % - Accent5 2 14" xfId="1415"/>
    <cellStyle name="60 % - Accent5 2 15" xfId="1416"/>
    <cellStyle name="60 % - Accent5 2 16" xfId="1417"/>
    <cellStyle name="60 % - Accent5 2 17" xfId="1418"/>
    <cellStyle name="60 % - Accent5 2 18" xfId="1419"/>
    <cellStyle name="60 % - Accent5 2 19" xfId="1420"/>
    <cellStyle name="60 % - Accent5 2 2" xfId="1421"/>
    <cellStyle name="60 % - Accent5 2 20" xfId="1422"/>
    <cellStyle name="60 % - Accent5 2 21" xfId="1423"/>
    <cellStyle name="60 % - Accent5 2 22" xfId="1424"/>
    <cellStyle name="60 % - Accent5 2 23" xfId="1425"/>
    <cellStyle name="60 % - Accent5 2 24" xfId="1426"/>
    <cellStyle name="60 % - Accent5 2 25" xfId="1427"/>
    <cellStyle name="60 % - Accent5 2 26" xfId="1410"/>
    <cellStyle name="60 % - Accent5 2 3" xfId="1428"/>
    <cellStyle name="60 % - Accent5 2 4" xfId="1429"/>
    <cellStyle name="60 % - Accent5 2 5" xfId="1430"/>
    <cellStyle name="60 % - Accent5 2 6" xfId="1431"/>
    <cellStyle name="60 % - Accent5 2 7" xfId="1432"/>
    <cellStyle name="60 % - Accent5 2 8" xfId="1433"/>
    <cellStyle name="60 % - Accent5 2 9" xfId="1434"/>
    <cellStyle name="60 % - Accent5 3" xfId="53"/>
    <cellStyle name="60 % - Accent5 3 10" xfId="1435"/>
    <cellStyle name="60 % - Accent5 3 11" xfId="1436"/>
    <cellStyle name="60 % - Accent5 3 12" xfId="1437"/>
    <cellStyle name="60 % - Accent5 3 13" xfId="1438"/>
    <cellStyle name="60 % - Accent5 3 14" xfId="1439"/>
    <cellStyle name="60 % - Accent5 3 15" xfId="1440"/>
    <cellStyle name="60 % - Accent5 3 16" xfId="1441"/>
    <cellStyle name="60 % - Accent5 3 17" xfId="1442"/>
    <cellStyle name="60 % - Accent5 3 18" xfId="1443"/>
    <cellStyle name="60 % - Accent5 3 19" xfId="1444"/>
    <cellStyle name="60 % - Accent5 3 2" xfId="1445"/>
    <cellStyle name="60 % - Accent5 3 20" xfId="1446"/>
    <cellStyle name="60 % - Accent5 3 21" xfId="1447"/>
    <cellStyle name="60 % - Accent5 3 22" xfId="1448"/>
    <cellStyle name="60 % - Accent5 3 23" xfId="1449"/>
    <cellStyle name="60 % - Accent5 3 24" xfId="1450"/>
    <cellStyle name="60 % - Accent5 3 25" xfId="1451"/>
    <cellStyle name="60 % - Accent5 3 3" xfId="1452"/>
    <cellStyle name="60 % - Accent5 3 4" xfId="1453"/>
    <cellStyle name="60 % - Accent5 3 5" xfId="1454"/>
    <cellStyle name="60 % - Accent5 3 6" xfId="1455"/>
    <cellStyle name="60 % - Accent5 3 7" xfId="1456"/>
    <cellStyle name="60 % - Accent5 3 8" xfId="1457"/>
    <cellStyle name="60 % - Accent5 3 9" xfId="1458"/>
    <cellStyle name="60 % - Accent5 4" xfId="499"/>
    <cellStyle name="60 % - Accent6" xfId="580" builtinId="52" customBuiltin="1"/>
    <cellStyle name="60 % - Accent6 2" xfId="56"/>
    <cellStyle name="60 % - Accent6 2 10" xfId="1461"/>
    <cellStyle name="60 % - Accent6 2 11" xfId="1462"/>
    <cellStyle name="60 % - Accent6 2 12" xfId="1463"/>
    <cellStyle name="60 % - Accent6 2 13" xfId="1464"/>
    <cellStyle name="60 % - Accent6 2 14" xfId="1465"/>
    <cellStyle name="60 % - Accent6 2 15" xfId="1466"/>
    <cellStyle name="60 % - Accent6 2 16" xfId="1467"/>
    <cellStyle name="60 % - Accent6 2 17" xfId="1468"/>
    <cellStyle name="60 % - Accent6 2 18" xfId="1469"/>
    <cellStyle name="60 % - Accent6 2 19" xfId="1470"/>
    <cellStyle name="60 % - Accent6 2 2" xfId="1471"/>
    <cellStyle name="60 % - Accent6 2 20" xfId="1472"/>
    <cellStyle name="60 % - Accent6 2 21" xfId="1473"/>
    <cellStyle name="60 % - Accent6 2 22" xfId="1474"/>
    <cellStyle name="60 % - Accent6 2 23" xfId="1475"/>
    <cellStyle name="60 % - Accent6 2 24" xfId="1476"/>
    <cellStyle name="60 % - Accent6 2 25" xfId="1477"/>
    <cellStyle name="60 % - Accent6 2 26" xfId="1460"/>
    <cellStyle name="60 % - Accent6 2 3" xfId="1478"/>
    <cellStyle name="60 % - Accent6 2 4" xfId="1479"/>
    <cellStyle name="60 % - Accent6 2 5" xfId="1480"/>
    <cellStyle name="60 % - Accent6 2 6" xfId="1481"/>
    <cellStyle name="60 % - Accent6 2 7" xfId="1482"/>
    <cellStyle name="60 % - Accent6 2 8" xfId="1483"/>
    <cellStyle name="60 % - Accent6 2 9" xfId="1484"/>
    <cellStyle name="60 % - Accent6 3" xfId="55"/>
    <cellStyle name="60 % - Accent6 3 10" xfId="1486"/>
    <cellStyle name="60 % - Accent6 3 11" xfId="1487"/>
    <cellStyle name="60 % - Accent6 3 12" xfId="1488"/>
    <cellStyle name="60 % - Accent6 3 13" xfId="1489"/>
    <cellStyle name="60 % - Accent6 3 14" xfId="1490"/>
    <cellStyle name="60 % - Accent6 3 15" xfId="1491"/>
    <cellStyle name="60 % - Accent6 3 16" xfId="1492"/>
    <cellStyle name="60 % - Accent6 3 17" xfId="1493"/>
    <cellStyle name="60 % - Accent6 3 18" xfId="1494"/>
    <cellStyle name="60 % - Accent6 3 19" xfId="1495"/>
    <cellStyle name="60 % - Accent6 3 2" xfId="1496"/>
    <cellStyle name="60 % - Accent6 3 20" xfId="1497"/>
    <cellStyle name="60 % - Accent6 3 21" xfId="1498"/>
    <cellStyle name="60 % - Accent6 3 22" xfId="1499"/>
    <cellStyle name="60 % - Accent6 3 23" xfId="1500"/>
    <cellStyle name="60 % - Accent6 3 24" xfId="1501"/>
    <cellStyle name="60 % - Accent6 3 25" xfId="1502"/>
    <cellStyle name="60 % - Accent6 3 26" xfId="1485"/>
    <cellStyle name="60 % - Accent6 3 3" xfId="1503"/>
    <cellStyle name="60 % - Accent6 3 4" xfId="1504"/>
    <cellStyle name="60 % - Accent6 3 5" xfId="1505"/>
    <cellStyle name="60 % - Accent6 3 6" xfId="1506"/>
    <cellStyle name="60 % - Accent6 3 7" xfId="1507"/>
    <cellStyle name="60 % - Accent6 3 8" xfId="1508"/>
    <cellStyle name="60 % - Accent6 3 9" xfId="1509"/>
    <cellStyle name="60 % - Accent6 4" xfId="498"/>
    <cellStyle name="60 % - Accent6 5" xfId="1459"/>
    <cellStyle name="Accent1" xfId="557" builtinId="29" customBuiltin="1"/>
    <cellStyle name="Accent1 2" xfId="58"/>
    <cellStyle name="Accent1 2 10" xfId="1512"/>
    <cellStyle name="Accent1 2 11" xfId="1513"/>
    <cellStyle name="Accent1 2 12" xfId="1514"/>
    <cellStyle name="Accent1 2 13" xfId="1515"/>
    <cellStyle name="Accent1 2 14" xfId="1516"/>
    <cellStyle name="Accent1 2 15" xfId="1517"/>
    <cellStyle name="Accent1 2 16" xfId="1518"/>
    <cellStyle name="Accent1 2 17" xfId="1519"/>
    <cellStyle name="Accent1 2 18" xfId="1520"/>
    <cellStyle name="Accent1 2 19" xfId="1521"/>
    <cellStyle name="Accent1 2 2" xfId="1522"/>
    <cellStyle name="Accent1 2 20" xfId="1523"/>
    <cellStyle name="Accent1 2 21" xfId="1524"/>
    <cellStyle name="Accent1 2 22" xfId="1525"/>
    <cellStyle name="Accent1 2 23" xfId="1526"/>
    <cellStyle name="Accent1 2 24" xfId="1527"/>
    <cellStyle name="Accent1 2 25" xfId="1528"/>
    <cellStyle name="Accent1 2 26" xfId="1511"/>
    <cellStyle name="Accent1 2 3" xfId="1529"/>
    <cellStyle name="Accent1 2 4" xfId="1530"/>
    <cellStyle name="Accent1 2 5" xfId="1531"/>
    <cellStyle name="Accent1 2 6" xfId="1532"/>
    <cellStyle name="Accent1 2 7" xfId="1533"/>
    <cellStyle name="Accent1 2 8" xfId="1534"/>
    <cellStyle name="Accent1 2 9" xfId="1535"/>
    <cellStyle name="Accent1 3" xfId="57"/>
    <cellStyle name="Accent1 3 10" xfId="1537"/>
    <cellStyle name="Accent1 3 11" xfId="1538"/>
    <cellStyle name="Accent1 3 12" xfId="1539"/>
    <cellStyle name="Accent1 3 13" xfId="1540"/>
    <cellStyle name="Accent1 3 14" xfId="1541"/>
    <cellStyle name="Accent1 3 15" xfId="1542"/>
    <cellStyle name="Accent1 3 16" xfId="1543"/>
    <cellStyle name="Accent1 3 17" xfId="1544"/>
    <cellStyle name="Accent1 3 18" xfId="1545"/>
    <cellStyle name="Accent1 3 19" xfId="1546"/>
    <cellStyle name="Accent1 3 2" xfId="1547"/>
    <cellStyle name="Accent1 3 20" xfId="1548"/>
    <cellStyle name="Accent1 3 21" xfId="1549"/>
    <cellStyle name="Accent1 3 22" xfId="1550"/>
    <cellStyle name="Accent1 3 23" xfId="1551"/>
    <cellStyle name="Accent1 3 24" xfId="1552"/>
    <cellStyle name="Accent1 3 25" xfId="1553"/>
    <cellStyle name="Accent1 3 26" xfId="1536"/>
    <cellStyle name="Accent1 3 3" xfId="1554"/>
    <cellStyle name="Accent1 3 4" xfId="1555"/>
    <cellStyle name="Accent1 3 5" xfId="1556"/>
    <cellStyle name="Accent1 3 6" xfId="1557"/>
    <cellStyle name="Accent1 3 7" xfId="1558"/>
    <cellStyle name="Accent1 3 8" xfId="1559"/>
    <cellStyle name="Accent1 3 9" xfId="1560"/>
    <cellStyle name="Accent1 4" xfId="497"/>
    <cellStyle name="Accent1 5" xfId="1510"/>
    <cellStyle name="Accent2" xfId="561" builtinId="33" customBuiltin="1"/>
    <cellStyle name="Accent2 2" xfId="60"/>
    <cellStyle name="Accent2 2 10" xfId="1562"/>
    <cellStyle name="Accent2 2 11" xfId="1563"/>
    <cellStyle name="Accent2 2 12" xfId="1564"/>
    <cellStyle name="Accent2 2 13" xfId="1565"/>
    <cellStyle name="Accent2 2 14" xfId="1566"/>
    <cellStyle name="Accent2 2 15" xfId="1567"/>
    <cellStyle name="Accent2 2 16" xfId="1568"/>
    <cellStyle name="Accent2 2 17" xfId="1569"/>
    <cellStyle name="Accent2 2 18" xfId="1570"/>
    <cellStyle name="Accent2 2 19" xfId="1571"/>
    <cellStyle name="Accent2 2 2" xfId="1572"/>
    <cellStyle name="Accent2 2 20" xfId="1573"/>
    <cellStyle name="Accent2 2 21" xfId="1574"/>
    <cellStyle name="Accent2 2 22" xfId="1575"/>
    <cellStyle name="Accent2 2 23" xfId="1576"/>
    <cellStyle name="Accent2 2 24" xfId="1577"/>
    <cellStyle name="Accent2 2 25" xfId="1578"/>
    <cellStyle name="Accent2 2 26" xfId="1561"/>
    <cellStyle name="Accent2 2 3" xfId="1579"/>
    <cellStyle name="Accent2 2 4" xfId="1580"/>
    <cellStyle name="Accent2 2 5" xfId="1581"/>
    <cellStyle name="Accent2 2 6" xfId="1582"/>
    <cellStyle name="Accent2 2 7" xfId="1583"/>
    <cellStyle name="Accent2 2 8" xfId="1584"/>
    <cellStyle name="Accent2 2 9" xfId="1585"/>
    <cellStyle name="Accent2 3" xfId="59"/>
    <cellStyle name="Accent2 3 10" xfId="1586"/>
    <cellStyle name="Accent2 3 11" xfId="1587"/>
    <cellStyle name="Accent2 3 12" xfId="1588"/>
    <cellStyle name="Accent2 3 13" xfId="1589"/>
    <cellStyle name="Accent2 3 14" xfId="1590"/>
    <cellStyle name="Accent2 3 15" xfId="1591"/>
    <cellStyle name="Accent2 3 16" xfId="1592"/>
    <cellStyle name="Accent2 3 17" xfId="1593"/>
    <cellStyle name="Accent2 3 18" xfId="1594"/>
    <cellStyle name="Accent2 3 19" xfId="1595"/>
    <cellStyle name="Accent2 3 2" xfId="1596"/>
    <cellStyle name="Accent2 3 20" xfId="1597"/>
    <cellStyle name="Accent2 3 21" xfId="1598"/>
    <cellStyle name="Accent2 3 22" xfId="1599"/>
    <cellStyle name="Accent2 3 23" xfId="1600"/>
    <cellStyle name="Accent2 3 24" xfId="1601"/>
    <cellStyle name="Accent2 3 25" xfId="1602"/>
    <cellStyle name="Accent2 3 3" xfId="1603"/>
    <cellStyle name="Accent2 3 4" xfId="1604"/>
    <cellStyle name="Accent2 3 5" xfId="1605"/>
    <cellStyle name="Accent2 3 6" xfId="1606"/>
    <cellStyle name="Accent2 3 7" xfId="1607"/>
    <cellStyle name="Accent2 3 8" xfId="1608"/>
    <cellStyle name="Accent2 3 9" xfId="1609"/>
    <cellStyle name="Accent2 4" xfId="516"/>
    <cellStyle name="Accent3" xfId="565" builtinId="37" customBuiltin="1"/>
    <cellStyle name="Accent3 2" xfId="62"/>
    <cellStyle name="Accent3 2 10" xfId="1611"/>
    <cellStyle name="Accent3 2 11" xfId="1612"/>
    <cellStyle name="Accent3 2 12" xfId="1613"/>
    <cellStyle name="Accent3 2 13" xfId="1614"/>
    <cellStyle name="Accent3 2 14" xfId="1615"/>
    <cellStyle name="Accent3 2 15" xfId="1616"/>
    <cellStyle name="Accent3 2 16" xfId="1617"/>
    <cellStyle name="Accent3 2 17" xfId="1618"/>
    <cellStyle name="Accent3 2 18" xfId="1619"/>
    <cellStyle name="Accent3 2 19" xfId="1620"/>
    <cellStyle name="Accent3 2 2" xfId="1621"/>
    <cellStyle name="Accent3 2 20" xfId="1622"/>
    <cellStyle name="Accent3 2 21" xfId="1623"/>
    <cellStyle name="Accent3 2 22" xfId="1624"/>
    <cellStyle name="Accent3 2 23" xfId="1625"/>
    <cellStyle name="Accent3 2 24" xfId="1626"/>
    <cellStyle name="Accent3 2 25" xfId="1627"/>
    <cellStyle name="Accent3 2 26" xfId="1610"/>
    <cellStyle name="Accent3 2 3" xfId="1628"/>
    <cellStyle name="Accent3 2 4" xfId="1629"/>
    <cellStyle name="Accent3 2 5" xfId="1630"/>
    <cellStyle name="Accent3 2 6" xfId="1631"/>
    <cellStyle name="Accent3 2 7" xfId="1632"/>
    <cellStyle name="Accent3 2 8" xfId="1633"/>
    <cellStyle name="Accent3 2 9" xfId="1634"/>
    <cellStyle name="Accent3 3" xfId="61"/>
    <cellStyle name="Accent3 3 10" xfId="1635"/>
    <cellStyle name="Accent3 3 11" xfId="1636"/>
    <cellStyle name="Accent3 3 12" xfId="1637"/>
    <cellStyle name="Accent3 3 13" xfId="1638"/>
    <cellStyle name="Accent3 3 14" xfId="1639"/>
    <cellStyle name="Accent3 3 15" xfId="1640"/>
    <cellStyle name="Accent3 3 16" xfId="1641"/>
    <cellStyle name="Accent3 3 17" xfId="1642"/>
    <cellStyle name="Accent3 3 18" xfId="1643"/>
    <cellStyle name="Accent3 3 19" xfId="1644"/>
    <cellStyle name="Accent3 3 2" xfId="1645"/>
    <cellStyle name="Accent3 3 20" xfId="1646"/>
    <cellStyle name="Accent3 3 21" xfId="1647"/>
    <cellStyle name="Accent3 3 22" xfId="1648"/>
    <cellStyle name="Accent3 3 23" xfId="1649"/>
    <cellStyle name="Accent3 3 24" xfId="1650"/>
    <cellStyle name="Accent3 3 25" xfId="1651"/>
    <cellStyle name="Accent3 3 3" xfId="1652"/>
    <cellStyle name="Accent3 3 4" xfId="1653"/>
    <cellStyle name="Accent3 3 5" xfId="1654"/>
    <cellStyle name="Accent3 3 6" xfId="1655"/>
    <cellStyle name="Accent3 3 7" xfId="1656"/>
    <cellStyle name="Accent3 3 8" xfId="1657"/>
    <cellStyle name="Accent3 3 9" xfId="1658"/>
    <cellStyle name="Accent3 4" xfId="515"/>
    <cellStyle name="Accent4" xfId="569" builtinId="41" customBuiltin="1"/>
    <cellStyle name="Accent4 2" xfId="64"/>
    <cellStyle name="Accent4 2 10" xfId="1661"/>
    <cellStyle name="Accent4 2 11" xfId="1662"/>
    <cellStyle name="Accent4 2 12" xfId="1663"/>
    <cellStyle name="Accent4 2 13" xfId="1664"/>
    <cellStyle name="Accent4 2 14" xfId="1665"/>
    <cellStyle name="Accent4 2 15" xfId="1666"/>
    <cellStyle name="Accent4 2 16" xfId="1667"/>
    <cellStyle name="Accent4 2 17" xfId="1668"/>
    <cellStyle name="Accent4 2 18" xfId="1669"/>
    <cellStyle name="Accent4 2 19" xfId="1670"/>
    <cellStyle name="Accent4 2 2" xfId="1671"/>
    <cellStyle name="Accent4 2 20" xfId="1672"/>
    <cellStyle name="Accent4 2 21" xfId="1673"/>
    <cellStyle name="Accent4 2 22" xfId="1674"/>
    <cellStyle name="Accent4 2 23" xfId="1675"/>
    <cellStyle name="Accent4 2 24" xfId="1676"/>
    <cellStyle name="Accent4 2 25" xfId="1677"/>
    <cellStyle name="Accent4 2 26" xfId="1660"/>
    <cellStyle name="Accent4 2 3" xfId="1678"/>
    <cellStyle name="Accent4 2 4" xfId="1679"/>
    <cellStyle name="Accent4 2 5" xfId="1680"/>
    <cellStyle name="Accent4 2 6" xfId="1681"/>
    <cellStyle name="Accent4 2 7" xfId="1682"/>
    <cellStyle name="Accent4 2 8" xfId="1683"/>
    <cellStyle name="Accent4 2 9" xfId="1684"/>
    <cellStyle name="Accent4 3" xfId="63"/>
    <cellStyle name="Accent4 3 10" xfId="1686"/>
    <cellStyle name="Accent4 3 11" xfId="1687"/>
    <cellStyle name="Accent4 3 12" xfId="1688"/>
    <cellStyle name="Accent4 3 13" xfId="1689"/>
    <cellStyle name="Accent4 3 14" xfId="1690"/>
    <cellStyle name="Accent4 3 15" xfId="1691"/>
    <cellStyle name="Accent4 3 16" xfId="1692"/>
    <cellStyle name="Accent4 3 17" xfId="1693"/>
    <cellStyle name="Accent4 3 18" xfId="1694"/>
    <cellStyle name="Accent4 3 19" xfId="1695"/>
    <cellStyle name="Accent4 3 2" xfId="1696"/>
    <cellStyle name="Accent4 3 20" xfId="1697"/>
    <cellStyle name="Accent4 3 21" xfId="1698"/>
    <cellStyle name="Accent4 3 22" xfId="1699"/>
    <cellStyle name="Accent4 3 23" xfId="1700"/>
    <cellStyle name="Accent4 3 24" xfId="1701"/>
    <cellStyle name="Accent4 3 25" xfId="1702"/>
    <cellStyle name="Accent4 3 26" xfId="1685"/>
    <cellStyle name="Accent4 3 3" xfId="1703"/>
    <cellStyle name="Accent4 3 4" xfId="1704"/>
    <cellStyle name="Accent4 3 5" xfId="1705"/>
    <cellStyle name="Accent4 3 6" xfId="1706"/>
    <cellStyle name="Accent4 3 7" xfId="1707"/>
    <cellStyle name="Accent4 3 8" xfId="1708"/>
    <cellStyle name="Accent4 3 9" xfId="1709"/>
    <cellStyle name="Accent4 4" xfId="518"/>
    <cellStyle name="Accent4 5" xfId="1659"/>
    <cellStyle name="Accent5" xfId="573" builtinId="45" customBuiltin="1"/>
    <cellStyle name="Accent5 2" xfId="66"/>
    <cellStyle name="Accent5 2 10" xfId="1711"/>
    <cellStyle name="Accent5 2 11" xfId="1712"/>
    <cellStyle name="Accent5 2 12" xfId="1713"/>
    <cellStyle name="Accent5 2 13" xfId="1714"/>
    <cellStyle name="Accent5 2 14" xfId="1715"/>
    <cellStyle name="Accent5 2 15" xfId="1716"/>
    <cellStyle name="Accent5 2 16" xfId="1717"/>
    <cellStyle name="Accent5 2 17" xfId="1718"/>
    <cellStyle name="Accent5 2 18" xfId="1719"/>
    <cellStyle name="Accent5 2 19" xfId="1720"/>
    <cellStyle name="Accent5 2 2" xfId="1721"/>
    <cellStyle name="Accent5 2 20" xfId="1722"/>
    <cellStyle name="Accent5 2 21" xfId="1723"/>
    <cellStyle name="Accent5 2 22" xfId="1724"/>
    <cellStyle name="Accent5 2 23" xfId="1725"/>
    <cellStyle name="Accent5 2 24" xfId="1726"/>
    <cellStyle name="Accent5 2 25" xfId="1727"/>
    <cellStyle name="Accent5 2 26" xfId="1710"/>
    <cellStyle name="Accent5 2 3" xfId="1728"/>
    <cellStyle name="Accent5 2 4" xfId="1729"/>
    <cellStyle name="Accent5 2 5" xfId="1730"/>
    <cellStyle name="Accent5 2 6" xfId="1731"/>
    <cellStyle name="Accent5 2 7" xfId="1732"/>
    <cellStyle name="Accent5 2 8" xfId="1733"/>
    <cellStyle name="Accent5 2 9" xfId="1734"/>
    <cellStyle name="Accent5 3" xfId="65"/>
    <cellStyle name="Accent5 3 10" xfId="1735"/>
    <cellStyle name="Accent5 3 11" xfId="1736"/>
    <cellStyle name="Accent5 3 12" xfId="1737"/>
    <cellStyle name="Accent5 3 13" xfId="1738"/>
    <cellStyle name="Accent5 3 14" xfId="1739"/>
    <cellStyle name="Accent5 3 15" xfId="1740"/>
    <cellStyle name="Accent5 3 16" xfId="1741"/>
    <cellStyle name="Accent5 3 17" xfId="1742"/>
    <cellStyle name="Accent5 3 18" xfId="1743"/>
    <cellStyle name="Accent5 3 19" xfId="1744"/>
    <cellStyle name="Accent5 3 2" xfId="1745"/>
    <cellStyle name="Accent5 3 20" xfId="1746"/>
    <cellStyle name="Accent5 3 21" xfId="1747"/>
    <cellStyle name="Accent5 3 22" xfId="1748"/>
    <cellStyle name="Accent5 3 23" xfId="1749"/>
    <cellStyle name="Accent5 3 24" xfId="1750"/>
    <cellStyle name="Accent5 3 25" xfId="1751"/>
    <cellStyle name="Accent5 3 3" xfId="1752"/>
    <cellStyle name="Accent5 3 4" xfId="1753"/>
    <cellStyle name="Accent5 3 5" xfId="1754"/>
    <cellStyle name="Accent5 3 6" xfId="1755"/>
    <cellStyle name="Accent5 3 7" xfId="1756"/>
    <cellStyle name="Accent5 3 8" xfId="1757"/>
    <cellStyle name="Accent5 3 9" xfId="1758"/>
    <cellStyle name="Accent5 4" xfId="527"/>
    <cellStyle name="Accent6" xfId="577" builtinId="49" customBuiltin="1"/>
    <cellStyle name="Accent6 2" xfId="68"/>
    <cellStyle name="Accent6 2 10" xfId="1760"/>
    <cellStyle name="Accent6 2 11" xfId="1761"/>
    <cellStyle name="Accent6 2 12" xfId="1762"/>
    <cellStyle name="Accent6 2 13" xfId="1763"/>
    <cellStyle name="Accent6 2 14" xfId="1764"/>
    <cellStyle name="Accent6 2 15" xfId="1765"/>
    <cellStyle name="Accent6 2 16" xfId="1766"/>
    <cellStyle name="Accent6 2 17" xfId="1767"/>
    <cellStyle name="Accent6 2 18" xfId="1768"/>
    <cellStyle name="Accent6 2 19" xfId="1769"/>
    <cellStyle name="Accent6 2 2" xfId="1770"/>
    <cellStyle name="Accent6 2 20" xfId="1771"/>
    <cellStyle name="Accent6 2 21" xfId="1772"/>
    <cellStyle name="Accent6 2 22" xfId="1773"/>
    <cellStyle name="Accent6 2 23" xfId="1774"/>
    <cellStyle name="Accent6 2 24" xfId="1775"/>
    <cellStyle name="Accent6 2 25" xfId="1776"/>
    <cellStyle name="Accent6 2 26" xfId="1759"/>
    <cellStyle name="Accent6 2 3" xfId="1777"/>
    <cellStyle name="Accent6 2 4" xfId="1778"/>
    <cellStyle name="Accent6 2 5" xfId="1779"/>
    <cellStyle name="Accent6 2 6" xfId="1780"/>
    <cellStyle name="Accent6 2 7" xfId="1781"/>
    <cellStyle name="Accent6 2 8" xfId="1782"/>
    <cellStyle name="Accent6 2 9" xfId="1783"/>
    <cellStyle name="Accent6 3" xfId="67"/>
    <cellStyle name="Accent6 3 10" xfId="1784"/>
    <cellStyle name="Accent6 3 11" xfId="1785"/>
    <cellStyle name="Accent6 3 12" xfId="1786"/>
    <cellStyle name="Accent6 3 13" xfId="1787"/>
    <cellStyle name="Accent6 3 14" xfId="1788"/>
    <cellStyle name="Accent6 3 15" xfId="1789"/>
    <cellStyle name="Accent6 3 16" xfId="1790"/>
    <cellStyle name="Accent6 3 17" xfId="1791"/>
    <cellStyle name="Accent6 3 18" xfId="1792"/>
    <cellStyle name="Accent6 3 19" xfId="1793"/>
    <cellStyle name="Accent6 3 2" xfId="1794"/>
    <cellStyle name="Accent6 3 20" xfId="1795"/>
    <cellStyle name="Accent6 3 21" xfId="1796"/>
    <cellStyle name="Accent6 3 22" xfId="1797"/>
    <cellStyle name="Accent6 3 23" xfId="1798"/>
    <cellStyle name="Accent6 3 24" xfId="1799"/>
    <cellStyle name="Accent6 3 25" xfId="1800"/>
    <cellStyle name="Accent6 3 3" xfId="1801"/>
    <cellStyle name="Accent6 3 4" xfId="1802"/>
    <cellStyle name="Accent6 3 5" xfId="1803"/>
    <cellStyle name="Accent6 3 6" xfId="1804"/>
    <cellStyle name="Accent6 3 7" xfId="1805"/>
    <cellStyle name="Accent6 3 8" xfId="1806"/>
    <cellStyle name="Accent6 3 9" xfId="1807"/>
    <cellStyle name="Accent6 4" xfId="536"/>
    <cellStyle name="Avertissement" xfId="553" builtinId="11" customBuiltin="1"/>
    <cellStyle name="Avertissement 2" xfId="70"/>
    <cellStyle name="Avertissement 2 10" xfId="1809"/>
    <cellStyle name="Avertissement 2 11" xfId="1810"/>
    <cellStyle name="Avertissement 2 12" xfId="1811"/>
    <cellStyle name="Avertissement 2 13" xfId="1812"/>
    <cellStyle name="Avertissement 2 14" xfId="1813"/>
    <cellStyle name="Avertissement 2 15" xfId="1814"/>
    <cellStyle name="Avertissement 2 16" xfId="1815"/>
    <cellStyle name="Avertissement 2 17" xfId="1816"/>
    <cellStyle name="Avertissement 2 18" xfId="1817"/>
    <cellStyle name="Avertissement 2 19" xfId="1818"/>
    <cellStyle name="Avertissement 2 2" xfId="1819"/>
    <cellStyle name="Avertissement 2 20" xfId="1820"/>
    <cellStyle name="Avertissement 2 21" xfId="1821"/>
    <cellStyle name="Avertissement 2 22" xfId="1822"/>
    <cellStyle name="Avertissement 2 23" xfId="1823"/>
    <cellStyle name="Avertissement 2 24" xfId="1824"/>
    <cellStyle name="Avertissement 2 25" xfId="1825"/>
    <cellStyle name="Avertissement 2 26" xfId="1808"/>
    <cellStyle name="Avertissement 2 3" xfId="1826"/>
    <cellStyle name="Avertissement 2 4" xfId="1827"/>
    <cellStyle name="Avertissement 2 5" xfId="1828"/>
    <cellStyle name="Avertissement 2 6" xfId="1829"/>
    <cellStyle name="Avertissement 2 7" xfId="1830"/>
    <cellStyle name="Avertissement 2 8" xfId="1831"/>
    <cellStyle name="Avertissement 2 9" xfId="1832"/>
    <cellStyle name="Avertissement 3" xfId="69"/>
    <cellStyle name="Avertissement 3 10" xfId="1833"/>
    <cellStyle name="Avertissement 3 11" xfId="1834"/>
    <cellStyle name="Avertissement 3 12" xfId="1835"/>
    <cellStyle name="Avertissement 3 13" xfId="1836"/>
    <cellStyle name="Avertissement 3 14" xfId="1837"/>
    <cellStyle name="Avertissement 3 15" xfId="1838"/>
    <cellStyle name="Avertissement 3 16" xfId="1839"/>
    <cellStyle name="Avertissement 3 17" xfId="1840"/>
    <cellStyle name="Avertissement 3 18" xfId="1841"/>
    <cellStyle name="Avertissement 3 19" xfId="1842"/>
    <cellStyle name="Avertissement 3 2" xfId="1843"/>
    <cellStyle name="Avertissement 3 20" xfId="1844"/>
    <cellStyle name="Avertissement 3 21" xfId="1845"/>
    <cellStyle name="Avertissement 3 22" xfId="1846"/>
    <cellStyle name="Avertissement 3 23" xfId="1847"/>
    <cellStyle name="Avertissement 3 24" xfId="1848"/>
    <cellStyle name="Avertissement 3 25" xfId="1849"/>
    <cellStyle name="Avertissement 3 3" xfId="1850"/>
    <cellStyle name="Avertissement 3 4" xfId="1851"/>
    <cellStyle name="Avertissement 3 5" xfId="1852"/>
    <cellStyle name="Avertissement 3 6" xfId="1853"/>
    <cellStyle name="Avertissement 3 7" xfId="1854"/>
    <cellStyle name="Avertissement 3 8" xfId="1855"/>
    <cellStyle name="Avertissement 3 9" xfId="1856"/>
    <cellStyle name="Calcul" xfId="550" builtinId="22" customBuiltin="1"/>
    <cellStyle name="Calcul 2" xfId="72"/>
    <cellStyle name="Calcul 2 10" xfId="1859"/>
    <cellStyle name="Calcul 2 11" xfId="1860"/>
    <cellStyle name="Calcul 2 12" xfId="1861"/>
    <cellStyle name="Calcul 2 13" xfId="1862"/>
    <cellStyle name="Calcul 2 14" xfId="1863"/>
    <cellStyle name="Calcul 2 15" xfId="1864"/>
    <cellStyle name="Calcul 2 16" xfId="1865"/>
    <cellStyle name="Calcul 2 17" xfId="1866"/>
    <cellStyle name="Calcul 2 18" xfId="1867"/>
    <cellStyle name="Calcul 2 19" xfId="1868"/>
    <cellStyle name="Calcul 2 2" xfId="1869"/>
    <cellStyle name="Calcul 2 20" xfId="1870"/>
    <cellStyle name="Calcul 2 21" xfId="1871"/>
    <cellStyle name="Calcul 2 22" xfId="1872"/>
    <cellStyle name="Calcul 2 23" xfId="1873"/>
    <cellStyle name="Calcul 2 24" xfId="1874"/>
    <cellStyle name="Calcul 2 25" xfId="1875"/>
    <cellStyle name="Calcul 2 26" xfId="1858"/>
    <cellStyle name="Calcul 2 3" xfId="1876"/>
    <cellStyle name="Calcul 2 4" xfId="1877"/>
    <cellStyle name="Calcul 2 5" xfId="1878"/>
    <cellStyle name="Calcul 2 6" xfId="1879"/>
    <cellStyle name="Calcul 2 7" xfId="1880"/>
    <cellStyle name="Calcul 2 8" xfId="1881"/>
    <cellStyle name="Calcul 2 9" xfId="1882"/>
    <cellStyle name="Calcul 3" xfId="71"/>
    <cellStyle name="Calcul 3 10" xfId="1884"/>
    <cellStyle name="Calcul 3 11" xfId="1885"/>
    <cellStyle name="Calcul 3 12" xfId="1886"/>
    <cellStyle name="Calcul 3 13" xfId="1887"/>
    <cellStyle name="Calcul 3 14" xfId="1888"/>
    <cellStyle name="Calcul 3 15" xfId="1889"/>
    <cellStyle name="Calcul 3 16" xfId="1890"/>
    <cellStyle name="Calcul 3 17" xfId="1891"/>
    <cellStyle name="Calcul 3 18" xfId="1892"/>
    <cellStyle name="Calcul 3 19" xfId="1893"/>
    <cellStyle name="Calcul 3 2" xfId="1894"/>
    <cellStyle name="Calcul 3 20" xfId="1895"/>
    <cellStyle name="Calcul 3 21" xfId="1896"/>
    <cellStyle name="Calcul 3 22" xfId="1897"/>
    <cellStyle name="Calcul 3 23" xfId="1898"/>
    <cellStyle name="Calcul 3 24" xfId="1899"/>
    <cellStyle name="Calcul 3 25" xfId="1900"/>
    <cellStyle name="Calcul 3 26" xfId="1883"/>
    <cellStyle name="Calcul 3 3" xfId="1901"/>
    <cellStyle name="Calcul 3 4" xfId="1902"/>
    <cellStyle name="Calcul 3 5" xfId="1903"/>
    <cellStyle name="Calcul 3 6" xfId="1904"/>
    <cellStyle name="Calcul 3 7" xfId="1905"/>
    <cellStyle name="Calcul 3 8" xfId="1906"/>
    <cellStyle name="Calcul 3 9" xfId="1907"/>
    <cellStyle name="Calcul 4" xfId="534"/>
    <cellStyle name="Calcul 5" xfId="1857"/>
    <cellStyle name="Cellule liée" xfId="551" builtinId="24" customBuiltin="1"/>
    <cellStyle name="Cellule liée 2" xfId="74"/>
    <cellStyle name="Cellule liée 2 10" xfId="1909"/>
    <cellStyle name="Cellule liée 2 11" xfId="1910"/>
    <cellStyle name="Cellule liée 2 12" xfId="1911"/>
    <cellStyle name="Cellule liée 2 13" xfId="1912"/>
    <cellStyle name="Cellule liée 2 14" xfId="1913"/>
    <cellStyle name="Cellule liée 2 15" xfId="1914"/>
    <cellStyle name="Cellule liée 2 16" xfId="1915"/>
    <cellStyle name="Cellule liée 2 17" xfId="1916"/>
    <cellStyle name="Cellule liée 2 18" xfId="1917"/>
    <cellStyle name="Cellule liée 2 19" xfId="1918"/>
    <cellStyle name="Cellule liée 2 2" xfId="1919"/>
    <cellStyle name="Cellule liée 2 20" xfId="1920"/>
    <cellStyle name="Cellule liée 2 21" xfId="1921"/>
    <cellStyle name="Cellule liée 2 22" xfId="1922"/>
    <cellStyle name="Cellule liée 2 23" xfId="1923"/>
    <cellStyle name="Cellule liée 2 24" xfId="1924"/>
    <cellStyle name="Cellule liée 2 25" xfId="1925"/>
    <cellStyle name="Cellule liée 2 26" xfId="1908"/>
    <cellStyle name="Cellule liée 2 3" xfId="1926"/>
    <cellStyle name="Cellule liée 2 4" xfId="1927"/>
    <cellStyle name="Cellule liée 2 5" xfId="1928"/>
    <cellStyle name="Cellule liée 2 6" xfId="1929"/>
    <cellStyle name="Cellule liée 2 7" xfId="1930"/>
    <cellStyle name="Cellule liée 2 8" xfId="1931"/>
    <cellStyle name="Cellule liée 2 9" xfId="1932"/>
    <cellStyle name="Cellule liée 3" xfId="73"/>
    <cellStyle name="Cellule liée 3 10" xfId="1933"/>
    <cellStyle name="Cellule liée 3 11" xfId="1934"/>
    <cellStyle name="Cellule liée 3 12" xfId="1935"/>
    <cellStyle name="Cellule liée 3 13" xfId="1936"/>
    <cellStyle name="Cellule liée 3 14" xfId="1937"/>
    <cellStyle name="Cellule liée 3 15" xfId="1938"/>
    <cellStyle name="Cellule liée 3 16" xfId="1939"/>
    <cellStyle name="Cellule liée 3 17" xfId="1940"/>
    <cellStyle name="Cellule liée 3 18" xfId="1941"/>
    <cellStyle name="Cellule liée 3 19" xfId="1942"/>
    <cellStyle name="Cellule liée 3 2" xfId="1943"/>
    <cellStyle name="Cellule liée 3 20" xfId="1944"/>
    <cellStyle name="Cellule liée 3 21" xfId="1945"/>
    <cellStyle name="Cellule liée 3 22" xfId="1946"/>
    <cellStyle name="Cellule liée 3 23" xfId="1947"/>
    <cellStyle name="Cellule liée 3 24" xfId="1948"/>
    <cellStyle name="Cellule liée 3 25" xfId="1949"/>
    <cellStyle name="Cellule liée 3 3" xfId="1950"/>
    <cellStyle name="Cellule liée 3 4" xfId="1951"/>
    <cellStyle name="Cellule liée 3 5" xfId="1952"/>
    <cellStyle name="Cellule liée 3 6" xfId="1953"/>
    <cellStyle name="Cellule liée 3 7" xfId="1954"/>
    <cellStyle name="Cellule liée 3 8" xfId="1955"/>
    <cellStyle name="Cellule liée 3 9" xfId="1956"/>
    <cellStyle name="Cellule liée 4" xfId="525"/>
    <cellStyle name="Commentaire" xfId="554" builtinId="10" customBuiltin="1"/>
    <cellStyle name="Commentaire 10" xfId="1958"/>
    <cellStyle name="Commentaire 10 10" xfId="1959"/>
    <cellStyle name="Commentaire 10 11" xfId="1960"/>
    <cellStyle name="Commentaire 10 12" xfId="1961"/>
    <cellStyle name="Commentaire 10 13" xfId="1962"/>
    <cellStyle name="Commentaire 10 14" xfId="1963"/>
    <cellStyle name="Commentaire 10 15" xfId="1964"/>
    <cellStyle name="Commentaire 10 16" xfId="1965"/>
    <cellStyle name="Commentaire 10 17" xfId="1966"/>
    <cellStyle name="Commentaire 10 18" xfId="1967"/>
    <cellStyle name="Commentaire 10 19" xfId="1968"/>
    <cellStyle name="Commentaire 10 2" xfId="1969"/>
    <cellStyle name="Commentaire 10 20" xfId="1970"/>
    <cellStyle name="Commentaire 10 21" xfId="1971"/>
    <cellStyle name="Commentaire 10 22" xfId="1972"/>
    <cellStyle name="Commentaire 10 23" xfId="1973"/>
    <cellStyle name="Commentaire 10 24" xfId="1974"/>
    <cellStyle name="Commentaire 10 25" xfId="1975"/>
    <cellStyle name="Commentaire 10 3" xfId="1976"/>
    <cellStyle name="Commentaire 10 4" xfId="1977"/>
    <cellStyle name="Commentaire 10 5" xfId="1978"/>
    <cellStyle name="Commentaire 10 6" xfId="1979"/>
    <cellStyle name="Commentaire 10 7" xfId="1980"/>
    <cellStyle name="Commentaire 10 8" xfId="1981"/>
    <cellStyle name="Commentaire 10 9" xfId="1982"/>
    <cellStyle name="Commentaire 11" xfId="1983"/>
    <cellStyle name="Commentaire 11 10" xfId="1984"/>
    <cellStyle name="Commentaire 11 11" xfId="1985"/>
    <cellStyle name="Commentaire 11 12" xfId="1986"/>
    <cellStyle name="Commentaire 11 13" xfId="1987"/>
    <cellStyle name="Commentaire 11 14" xfId="1988"/>
    <cellStyle name="Commentaire 11 15" xfId="1989"/>
    <cellStyle name="Commentaire 11 16" xfId="1990"/>
    <cellStyle name="Commentaire 11 17" xfId="1991"/>
    <cellStyle name="Commentaire 11 18" xfId="1992"/>
    <cellStyle name="Commentaire 11 19" xfId="1993"/>
    <cellStyle name="Commentaire 11 2" xfId="1994"/>
    <cellStyle name="Commentaire 11 20" xfId="1995"/>
    <cellStyle name="Commentaire 11 21" xfId="1996"/>
    <cellStyle name="Commentaire 11 22" xfId="1997"/>
    <cellStyle name="Commentaire 11 23" xfId="1998"/>
    <cellStyle name="Commentaire 11 24" xfId="1999"/>
    <cellStyle name="Commentaire 11 25" xfId="2000"/>
    <cellStyle name="Commentaire 11 3" xfId="2001"/>
    <cellStyle name="Commentaire 11 4" xfId="2002"/>
    <cellStyle name="Commentaire 11 5" xfId="2003"/>
    <cellStyle name="Commentaire 11 6" xfId="2004"/>
    <cellStyle name="Commentaire 11 7" xfId="2005"/>
    <cellStyle name="Commentaire 11 8" xfId="2006"/>
    <cellStyle name="Commentaire 11 9" xfId="2007"/>
    <cellStyle name="Commentaire 12" xfId="2008"/>
    <cellStyle name="Commentaire 12 10" xfId="2009"/>
    <cellStyle name="Commentaire 12 11" xfId="2010"/>
    <cellStyle name="Commentaire 12 12" xfId="2011"/>
    <cellStyle name="Commentaire 12 13" xfId="2012"/>
    <cellStyle name="Commentaire 12 14" xfId="2013"/>
    <cellStyle name="Commentaire 12 15" xfId="2014"/>
    <cellStyle name="Commentaire 12 16" xfId="2015"/>
    <cellStyle name="Commentaire 12 17" xfId="2016"/>
    <cellStyle name="Commentaire 12 18" xfId="2017"/>
    <cellStyle name="Commentaire 12 19" xfId="2018"/>
    <cellStyle name="Commentaire 12 2" xfId="2019"/>
    <cellStyle name="Commentaire 12 20" xfId="2020"/>
    <cellStyle name="Commentaire 12 21" xfId="2021"/>
    <cellStyle name="Commentaire 12 22" xfId="2022"/>
    <cellStyle name="Commentaire 12 23" xfId="2023"/>
    <cellStyle name="Commentaire 12 24" xfId="2024"/>
    <cellStyle name="Commentaire 12 25" xfId="2025"/>
    <cellStyle name="Commentaire 12 3" xfId="2026"/>
    <cellStyle name="Commentaire 12 4" xfId="2027"/>
    <cellStyle name="Commentaire 12 5" xfId="2028"/>
    <cellStyle name="Commentaire 12 6" xfId="2029"/>
    <cellStyle name="Commentaire 12 7" xfId="2030"/>
    <cellStyle name="Commentaire 12 8" xfId="2031"/>
    <cellStyle name="Commentaire 12 9" xfId="2032"/>
    <cellStyle name="Commentaire 13" xfId="2033"/>
    <cellStyle name="Commentaire 13 10" xfId="2034"/>
    <cellStyle name="Commentaire 13 11" xfId="2035"/>
    <cellStyle name="Commentaire 13 12" xfId="2036"/>
    <cellStyle name="Commentaire 13 13" xfId="2037"/>
    <cellStyle name="Commentaire 13 14" xfId="2038"/>
    <cellStyle name="Commentaire 13 15" xfId="2039"/>
    <cellStyle name="Commentaire 13 16" xfId="2040"/>
    <cellStyle name="Commentaire 13 17" xfId="2041"/>
    <cellStyle name="Commentaire 13 18" xfId="2042"/>
    <cellStyle name="Commentaire 13 19" xfId="2043"/>
    <cellStyle name="Commentaire 13 2" xfId="2044"/>
    <cellStyle name="Commentaire 13 20" xfId="2045"/>
    <cellStyle name="Commentaire 13 21" xfId="2046"/>
    <cellStyle name="Commentaire 13 22" xfId="2047"/>
    <cellStyle name="Commentaire 13 23" xfId="2048"/>
    <cellStyle name="Commentaire 13 24" xfId="2049"/>
    <cellStyle name="Commentaire 13 25" xfId="2050"/>
    <cellStyle name="Commentaire 13 3" xfId="2051"/>
    <cellStyle name="Commentaire 13 4" xfId="2052"/>
    <cellStyle name="Commentaire 13 5" xfId="2053"/>
    <cellStyle name="Commentaire 13 6" xfId="2054"/>
    <cellStyle name="Commentaire 13 7" xfId="2055"/>
    <cellStyle name="Commentaire 13 8" xfId="2056"/>
    <cellStyle name="Commentaire 13 9" xfId="2057"/>
    <cellStyle name="Commentaire 14" xfId="2058"/>
    <cellStyle name="Commentaire 14 10" xfId="2059"/>
    <cellStyle name="Commentaire 14 11" xfId="2060"/>
    <cellStyle name="Commentaire 14 12" xfId="2061"/>
    <cellStyle name="Commentaire 14 13" xfId="2062"/>
    <cellStyle name="Commentaire 14 14" xfId="2063"/>
    <cellStyle name="Commentaire 14 15" xfId="2064"/>
    <cellStyle name="Commentaire 14 16" xfId="2065"/>
    <cellStyle name="Commentaire 14 17" xfId="2066"/>
    <cellStyle name="Commentaire 14 18" xfId="2067"/>
    <cellStyle name="Commentaire 14 19" xfId="2068"/>
    <cellStyle name="Commentaire 14 2" xfId="2069"/>
    <cellStyle name="Commentaire 14 20" xfId="2070"/>
    <cellStyle name="Commentaire 14 21" xfId="2071"/>
    <cellStyle name="Commentaire 14 22" xfId="2072"/>
    <cellStyle name="Commentaire 14 23" xfId="2073"/>
    <cellStyle name="Commentaire 14 24" xfId="2074"/>
    <cellStyle name="Commentaire 14 25" xfId="2075"/>
    <cellStyle name="Commentaire 14 3" xfId="2076"/>
    <cellStyle name="Commentaire 14 4" xfId="2077"/>
    <cellStyle name="Commentaire 14 5" xfId="2078"/>
    <cellStyle name="Commentaire 14 6" xfId="2079"/>
    <cellStyle name="Commentaire 14 7" xfId="2080"/>
    <cellStyle name="Commentaire 14 8" xfId="2081"/>
    <cellStyle name="Commentaire 14 9" xfId="2082"/>
    <cellStyle name="Commentaire 15" xfId="2083"/>
    <cellStyle name="Commentaire 15 2" xfId="2084"/>
    <cellStyle name="Commentaire 15 3" xfId="2085"/>
    <cellStyle name="Commentaire 15 4" xfId="2086"/>
    <cellStyle name="Commentaire 15 5" xfId="2087"/>
    <cellStyle name="Commentaire 15 6" xfId="2088"/>
    <cellStyle name="Commentaire 15 7" xfId="2089"/>
    <cellStyle name="Commentaire 15 8" xfId="2090"/>
    <cellStyle name="Commentaire 15 9" xfId="2091"/>
    <cellStyle name="Commentaire 16" xfId="2092"/>
    <cellStyle name="Commentaire 16 2" xfId="2093"/>
    <cellStyle name="Commentaire 16 3" xfId="2094"/>
    <cellStyle name="Commentaire 16 4" xfId="2095"/>
    <cellStyle name="Commentaire 16 5" xfId="2096"/>
    <cellStyle name="Commentaire 16 6" xfId="2097"/>
    <cellStyle name="Commentaire 16 7" xfId="2098"/>
    <cellStyle name="Commentaire 16 8" xfId="2099"/>
    <cellStyle name="Commentaire 16 9" xfId="2100"/>
    <cellStyle name="Commentaire 17" xfId="2101"/>
    <cellStyle name="Commentaire 17 2" xfId="2102"/>
    <cellStyle name="Commentaire 17 3" xfId="2103"/>
    <cellStyle name="Commentaire 17 4" xfId="2104"/>
    <cellStyle name="Commentaire 17 5" xfId="2105"/>
    <cellStyle name="Commentaire 17 6" xfId="2106"/>
    <cellStyle name="Commentaire 17 7" xfId="2107"/>
    <cellStyle name="Commentaire 17 8" xfId="2108"/>
    <cellStyle name="Commentaire 17 9" xfId="2109"/>
    <cellStyle name="Commentaire 18" xfId="2110"/>
    <cellStyle name="Commentaire 18 2" xfId="2111"/>
    <cellStyle name="Commentaire 18 3" xfId="2112"/>
    <cellStyle name="Commentaire 18 4" xfId="2113"/>
    <cellStyle name="Commentaire 18 5" xfId="2114"/>
    <cellStyle name="Commentaire 18 6" xfId="2115"/>
    <cellStyle name="Commentaire 18 7" xfId="2116"/>
    <cellStyle name="Commentaire 18 8" xfId="2117"/>
    <cellStyle name="Commentaire 18 9" xfId="2118"/>
    <cellStyle name="Commentaire 19" xfId="2119"/>
    <cellStyle name="Commentaire 19 2" xfId="2120"/>
    <cellStyle name="Commentaire 19 3" xfId="2121"/>
    <cellStyle name="Commentaire 19 4" xfId="2122"/>
    <cellStyle name="Commentaire 19 5" xfId="2123"/>
    <cellStyle name="Commentaire 19 6" xfId="2124"/>
    <cellStyle name="Commentaire 19 7" xfId="2125"/>
    <cellStyle name="Commentaire 19 8" xfId="2126"/>
    <cellStyle name="Commentaire 19 9" xfId="2127"/>
    <cellStyle name="Commentaire 2" xfId="76"/>
    <cellStyle name="Commentaire 2 10" xfId="2129"/>
    <cellStyle name="Commentaire 2 11" xfId="2130"/>
    <cellStyle name="Commentaire 2 12" xfId="2131"/>
    <cellStyle name="Commentaire 2 13" xfId="2132"/>
    <cellStyle name="Commentaire 2 14" xfId="2133"/>
    <cellStyle name="Commentaire 2 15" xfId="2134"/>
    <cellStyle name="Commentaire 2 16" xfId="2135"/>
    <cellStyle name="Commentaire 2 17" xfId="2136"/>
    <cellStyle name="Commentaire 2 18" xfId="2137"/>
    <cellStyle name="Commentaire 2 19" xfId="2138"/>
    <cellStyle name="Commentaire 2 2" xfId="125"/>
    <cellStyle name="Commentaire 2 2 2" xfId="156"/>
    <cellStyle name="Commentaire 2 2 2 2" xfId="352"/>
    <cellStyle name="Commentaire 2 2 3" xfId="184"/>
    <cellStyle name="Commentaire 2 2 3 2" xfId="380"/>
    <cellStyle name="Commentaire 2 2 4" xfId="212"/>
    <cellStyle name="Commentaire 2 2 4 2" xfId="408"/>
    <cellStyle name="Commentaire 2 2 5" xfId="240"/>
    <cellStyle name="Commentaire 2 2 5 2" xfId="436"/>
    <cellStyle name="Commentaire 2 2 6" xfId="268"/>
    <cellStyle name="Commentaire 2 2 6 2" xfId="464"/>
    <cellStyle name="Commentaire 2 2 7" xfId="296"/>
    <cellStyle name="Commentaire 2 2 7 2" xfId="492"/>
    <cellStyle name="Commentaire 2 2 8" xfId="324"/>
    <cellStyle name="Commentaire 2 2 9" xfId="2139"/>
    <cellStyle name="Commentaire 2 20" xfId="2140"/>
    <cellStyle name="Commentaire 2 21" xfId="2141"/>
    <cellStyle name="Commentaire 2 22" xfId="2142"/>
    <cellStyle name="Commentaire 2 23" xfId="2143"/>
    <cellStyle name="Commentaire 2 24" xfId="2144"/>
    <cellStyle name="Commentaire 2 25" xfId="2145"/>
    <cellStyle name="Commentaire 2 26" xfId="2128"/>
    <cellStyle name="Commentaire 2 3" xfId="141"/>
    <cellStyle name="Commentaire 2 3 2" xfId="338"/>
    <cellStyle name="Commentaire 2 3 3" xfId="2146"/>
    <cellStyle name="Commentaire 2 4" xfId="170"/>
    <cellStyle name="Commentaire 2 4 2" xfId="366"/>
    <cellStyle name="Commentaire 2 4 3" xfId="2147"/>
    <cellStyle name="Commentaire 2 5" xfId="198"/>
    <cellStyle name="Commentaire 2 5 2" xfId="394"/>
    <cellStyle name="Commentaire 2 5 3" xfId="2148"/>
    <cellStyle name="Commentaire 2 6" xfId="226"/>
    <cellStyle name="Commentaire 2 6 2" xfId="422"/>
    <cellStyle name="Commentaire 2 6 3" xfId="2149"/>
    <cellStyle name="Commentaire 2 7" xfId="254"/>
    <cellStyle name="Commentaire 2 7 2" xfId="450"/>
    <cellStyle name="Commentaire 2 7 3" xfId="2150"/>
    <cellStyle name="Commentaire 2 8" xfId="282"/>
    <cellStyle name="Commentaire 2 8 2" xfId="478"/>
    <cellStyle name="Commentaire 2 8 3" xfId="2151"/>
    <cellStyle name="Commentaire 2 9" xfId="310"/>
    <cellStyle name="Commentaire 2 9 2" xfId="2152"/>
    <cellStyle name="Commentaire 20" xfId="2153"/>
    <cellStyle name="Commentaire 20 2" xfId="2154"/>
    <cellStyle name="Commentaire 20 3" xfId="2155"/>
    <cellStyle name="Commentaire 20 4" xfId="2156"/>
    <cellStyle name="Commentaire 20 5" xfId="2157"/>
    <cellStyle name="Commentaire 20 6" xfId="2158"/>
    <cellStyle name="Commentaire 20 7" xfId="2159"/>
    <cellStyle name="Commentaire 20 8" xfId="2160"/>
    <cellStyle name="Commentaire 20 9" xfId="2161"/>
    <cellStyle name="Commentaire 21" xfId="2162"/>
    <cellStyle name="Commentaire 21 2" xfId="2163"/>
    <cellStyle name="Commentaire 21 3" xfId="2164"/>
    <cellStyle name="Commentaire 21 4" xfId="2165"/>
    <cellStyle name="Commentaire 21 5" xfId="2166"/>
    <cellStyle name="Commentaire 21 6" xfId="2167"/>
    <cellStyle name="Commentaire 21 7" xfId="2168"/>
    <cellStyle name="Commentaire 21 8" xfId="2169"/>
    <cellStyle name="Commentaire 21 9" xfId="2170"/>
    <cellStyle name="Commentaire 22" xfId="2171"/>
    <cellStyle name="Commentaire 22 2" xfId="2172"/>
    <cellStyle name="Commentaire 22 3" xfId="2173"/>
    <cellStyle name="Commentaire 22 4" xfId="2174"/>
    <cellStyle name="Commentaire 22 5" xfId="2175"/>
    <cellStyle name="Commentaire 22 6" xfId="2176"/>
    <cellStyle name="Commentaire 22 7" xfId="2177"/>
    <cellStyle name="Commentaire 22 8" xfId="2178"/>
    <cellStyle name="Commentaire 22 9" xfId="2179"/>
    <cellStyle name="Commentaire 23" xfId="2180"/>
    <cellStyle name="Commentaire 23 2" xfId="2181"/>
    <cellStyle name="Commentaire 23 3" xfId="2182"/>
    <cellStyle name="Commentaire 23 4" xfId="2183"/>
    <cellStyle name="Commentaire 23 5" xfId="2184"/>
    <cellStyle name="Commentaire 23 6" xfId="2185"/>
    <cellStyle name="Commentaire 23 7" xfId="2186"/>
    <cellStyle name="Commentaire 23 8" xfId="2187"/>
    <cellStyle name="Commentaire 23 9" xfId="2188"/>
    <cellStyle name="Commentaire 24" xfId="2189"/>
    <cellStyle name="Commentaire 24 2" xfId="2190"/>
    <cellStyle name="Commentaire 24 3" xfId="2191"/>
    <cellStyle name="Commentaire 24 4" xfId="2192"/>
    <cellStyle name="Commentaire 24 5" xfId="2193"/>
    <cellStyle name="Commentaire 24 6" xfId="2194"/>
    <cellStyle name="Commentaire 24 7" xfId="2195"/>
    <cellStyle name="Commentaire 24 8" xfId="2196"/>
    <cellStyle name="Commentaire 24 9" xfId="2197"/>
    <cellStyle name="Commentaire 25" xfId="2198"/>
    <cellStyle name="Commentaire 25 2" xfId="2199"/>
    <cellStyle name="Commentaire 25 3" xfId="2200"/>
    <cellStyle name="Commentaire 25 4" xfId="2201"/>
    <cellStyle name="Commentaire 25 5" xfId="2202"/>
    <cellStyle name="Commentaire 25 6" xfId="2203"/>
    <cellStyle name="Commentaire 25 7" xfId="2204"/>
    <cellStyle name="Commentaire 25 8" xfId="2205"/>
    <cellStyle name="Commentaire 25 9" xfId="2206"/>
    <cellStyle name="Commentaire 26" xfId="2207"/>
    <cellStyle name="Commentaire 26 2" xfId="2208"/>
    <cellStyle name="Commentaire 26 3" xfId="2209"/>
    <cellStyle name="Commentaire 26 4" xfId="2210"/>
    <cellStyle name="Commentaire 26 5" xfId="2211"/>
    <cellStyle name="Commentaire 26 6" xfId="2212"/>
    <cellStyle name="Commentaire 26 7" xfId="2213"/>
    <cellStyle name="Commentaire 26 8" xfId="2214"/>
    <cellStyle name="Commentaire 26 9" xfId="2215"/>
    <cellStyle name="Commentaire 27" xfId="2216"/>
    <cellStyle name="Commentaire 27 2" xfId="2217"/>
    <cellStyle name="Commentaire 27 3" xfId="2218"/>
    <cellStyle name="Commentaire 27 4" xfId="2219"/>
    <cellStyle name="Commentaire 27 5" xfId="2220"/>
    <cellStyle name="Commentaire 27 6" xfId="2221"/>
    <cellStyle name="Commentaire 27 7" xfId="2222"/>
    <cellStyle name="Commentaire 27 8" xfId="2223"/>
    <cellStyle name="Commentaire 27 9" xfId="2224"/>
    <cellStyle name="Commentaire 28" xfId="2225"/>
    <cellStyle name="Commentaire 28 2" xfId="2226"/>
    <cellStyle name="Commentaire 28 3" xfId="2227"/>
    <cellStyle name="Commentaire 28 4" xfId="2228"/>
    <cellStyle name="Commentaire 28 5" xfId="2229"/>
    <cellStyle name="Commentaire 28 6" xfId="2230"/>
    <cellStyle name="Commentaire 28 7" xfId="2231"/>
    <cellStyle name="Commentaire 28 8" xfId="2232"/>
    <cellStyle name="Commentaire 28 9" xfId="2233"/>
    <cellStyle name="Commentaire 29" xfId="2234"/>
    <cellStyle name="Commentaire 29 2" xfId="2235"/>
    <cellStyle name="Commentaire 29 3" xfId="2236"/>
    <cellStyle name="Commentaire 29 4" xfId="2237"/>
    <cellStyle name="Commentaire 29 5" xfId="2238"/>
    <cellStyle name="Commentaire 29 6" xfId="2239"/>
    <cellStyle name="Commentaire 29 7" xfId="2240"/>
    <cellStyle name="Commentaire 29 8" xfId="2241"/>
    <cellStyle name="Commentaire 29 9" xfId="2242"/>
    <cellStyle name="Commentaire 3" xfId="75"/>
    <cellStyle name="Commentaire 3 10" xfId="2244"/>
    <cellStyle name="Commentaire 3 11" xfId="2245"/>
    <cellStyle name="Commentaire 3 12" xfId="2246"/>
    <cellStyle name="Commentaire 3 13" xfId="2247"/>
    <cellStyle name="Commentaire 3 14" xfId="2248"/>
    <cellStyle name="Commentaire 3 15" xfId="2249"/>
    <cellStyle name="Commentaire 3 16" xfId="2250"/>
    <cellStyle name="Commentaire 3 17" xfId="2251"/>
    <cellStyle name="Commentaire 3 18" xfId="2252"/>
    <cellStyle name="Commentaire 3 19" xfId="2253"/>
    <cellStyle name="Commentaire 3 2" xfId="2254"/>
    <cellStyle name="Commentaire 3 20" xfId="2255"/>
    <cellStyle name="Commentaire 3 21" xfId="2256"/>
    <cellStyle name="Commentaire 3 22" xfId="2257"/>
    <cellStyle name="Commentaire 3 23" xfId="2258"/>
    <cellStyle name="Commentaire 3 24" xfId="2259"/>
    <cellStyle name="Commentaire 3 25" xfId="2260"/>
    <cellStyle name="Commentaire 3 26" xfId="2243"/>
    <cellStyle name="Commentaire 3 3" xfId="2261"/>
    <cellStyle name="Commentaire 3 4" xfId="2262"/>
    <cellStyle name="Commentaire 3 5" xfId="2263"/>
    <cellStyle name="Commentaire 3 6" xfId="2264"/>
    <cellStyle name="Commentaire 3 7" xfId="2265"/>
    <cellStyle name="Commentaire 3 8" xfId="2266"/>
    <cellStyle name="Commentaire 3 9" xfId="2267"/>
    <cellStyle name="Commentaire 30" xfId="2268"/>
    <cellStyle name="Commentaire 30 2" xfId="2269"/>
    <cellStyle name="Commentaire 30 3" xfId="2270"/>
    <cellStyle name="Commentaire 30 4" xfId="2271"/>
    <cellStyle name="Commentaire 30 5" xfId="2272"/>
    <cellStyle name="Commentaire 30 6" xfId="2273"/>
    <cellStyle name="Commentaire 30 7" xfId="2274"/>
    <cellStyle name="Commentaire 30 8" xfId="2275"/>
    <cellStyle name="Commentaire 30 9" xfId="2276"/>
    <cellStyle name="Commentaire 31" xfId="2277"/>
    <cellStyle name="Commentaire 32" xfId="2278"/>
    <cellStyle name="Commentaire 33" xfId="2279"/>
    <cellStyle name="Commentaire 34" xfId="2280"/>
    <cellStyle name="Commentaire 35" xfId="2281"/>
    <cellStyle name="Commentaire 36" xfId="2282"/>
    <cellStyle name="Commentaire 37" xfId="2283"/>
    <cellStyle name="Commentaire 38" xfId="2284"/>
    <cellStyle name="Commentaire 39" xfId="1957"/>
    <cellStyle name="Commentaire 4" xfId="532"/>
    <cellStyle name="Commentaire 4 10" xfId="2286"/>
    <cellStyle name="Commentaire 4 11" xfId="2287"/>
    <cellStyle name="Commentaire 4 12" xfId="2288"/>
    <cellStyle name="Commentaire 4 13" xfId="2289"/>
    <cellStyle name="Commentaire 4 14" xfId="2290"/>
    <cellStyle name="Commentaire 4 15" xfId="2291"/>
    <cellStyle name="Commentaire 4 16" xfId="2292"/>
    <cellStyle name="Commentaire 4 17" xfId="2293"/>
    <cellStyle name="Commentaire 4 18" xfId="2294"/>
    <cellStyle name="Commentaire 4 19" xfId="2295"/>
    <cellStyle name="Commentaire 4 2" xfId="2296"/>
    <cellStyle name="Commentaire 4 20" xfId="2297"/>
    <cellStyle name="Commentaire 4 21" xfId="2298"/>
    <cellStyle name="Commentaire 4 22" xfId="2299"/>
    <cellStyle name="Commentaire 4 23" xfId="2300"/>
    <cellStyle name="Commentaire 4 24" xfId="2301"/>
    <cellStyle name="Commentaire 4 25" xfId="2302"/>
    <cellStyle name="Commentaire 4 26" xfId="2285"/>
    <cellStyle name="Commentaire 4 3" xfId="2303"/>
    <cellStyle name="Commentaire 4 4" xfId="2304"/>
    <cellStyle name="Commentaire 4 5" xfId="2305"/>
    <cellStyle name="Commentaire 4 6" xfId="2306"/>
    <cellStyle name="Commentaire 4 7" xfId="2307"/>
    <cellStyle name="Commentaire 4 8" xfId="2308"/>
    <cellStyle name="Commentaire 4 9" xfId="2309"/>
    <cellStyle name="Commentaire 5" xfId="2310"/>
    <cellStyle name="Commentaire 5 10" xfId="2311"/>
    <cellStyle name="Commentaire 5 11" xfId="2312"/>
    <cellStyle name="Commentaire 5 12" xfId="2313"/>
    <cellStyle name="Commentaire 5 13" xfId="2314"/>
    <cellStyle name="Commentaire 5 14" xfId="2315"/>
    <cellStyle name="Commentaire 5 15" xfId="2316"/>
    <cellStyle name="Commentaire 5 16" xfId="2317"/>
    <cellStyle name="Commentaire 5 17" xfId="2318"/>
    <cellStyle name="Commentaire 5 18" xfId="2319"/>
    <cellStyle name="Commentaire 5 19" xfId="2320"/>
    <cellStyle name="Commentaire 5 2" xfId="2321"/>
    <cellStyle name="Commentaire 5 20" xfId="2322"/>
    <cellStyle name="Commentaire 5 21" xfId="2323"/>
    <cellStyle name="Commentaire 5 22" xfId="2324"/>
    <cellStyle name="Commentaire 5 23" xfId="2325"/>
    <cellStyle name="Commentaire 5 24" xfId="2326"/>
    <cellStyle name="Commentaire 5 25" xfId="2327"/>
    <cellStyle name="Commentaire 5 3" xfId="2328"/>
    <cellStyle name="Commentaire 5 4" xfId="2329"/>
    <cellStyle name="Commentaire 5 5" xfId="2330"/>
    <cellStyle name="Commentaire 5 6" xfId="2331"/>
    <cellStyle name="Commentaire 5 7" xfId="2332"/>
    <cellStyle name="Commentaire 5 8" xfId="2333"/>
    <cellStyle name="Commentaire 5 9" xfId="2334"/>
    <cellStyle name="Commentaire 6" xfId="2335"/>
    <cellStyle name="Commentaire 6 10" xfId="2336"/>
    <cellStyle name="Commentaire 6 11" xfId="2337"/>
    <cellStyle name="Commentaire 6 12" xfId="2338"/>
    <cellStyle name="Commentaire 6 13" xfId="2339"/>
    <cellStyle name="Commentaire 6 14" xfId="2340"/>
    <cellStyle name="Commentaire 6 15" xfId="2341"/>
    <cellStyle name="Commentaire 6 16" xfId="2342"/>
    <cellStyle name="Commentaire 6 17" xfId="2343"/>
    <cellStyle name="Commentaire 6 18" xfId="2344"/>
    <cellStyle name="Commentaire 6 19" xfId="2345"/>
    <cellStyle name="Commentaire 6 2" xfId="2346"/>
    <cellStyle name="Commentaire 6 20" xfId="2347"/>
    <cellStyle name="Commentaire 6 21" xfId="2348"/>
    <cellStyle name="Commentaire 6 22" xfId="2349"/>
    <cellStyle name="Commentaire 6 23" xfId="2350"/>
    <cellStyle name="Commentaire 6 24" xfId="2351"/>
    <cellStyle name="Commentaire 6 25" xfId="2352"/>
    <cellStyle name="Commentaire 6 3" xfId="2353"/>
    <cellStyle name="Commentaire 6 4" xfId="2354"/>
    <cellStyle name="Commentaire 6 5" xfId="2355"/>
    <cellStyle name="Commentaire 6 6" xfId="2356"/>
    <cellStyle name="Commentaire 6 7" xfId="2357"/>
    <cellStyle name="Commentaire 6 8" xfId="2358"/>
    <cellStyle name="Commentaire 6 9" xfId="2359"/>
    <cellStyle name="Commentaire 7" xfId="2360"/>
    <cellStyle name="Commentaire 7 10" xfId="2361"/>
    <cellStyle name="Commentaire 7 11" xfId="2362"/>
    <cellStyle name="Commentaire 7 12" xfId="2363"/>
    <cellStyle name="Commentaire 7 13" xfId="2364"/>
    <cellStyle name="Commentaire 7 14" xfId="2365"/>
    <cellStyle name="Commentaire 7 15" xfId="2366"/>
    <cellStyle name="Commentaire 7 16" xfId="2367"/>
    <cellStyle name="Commentaire 7 17" xfId="2368"/>
    <cellStyle name="Commentaire 7 18" xfId="2369"/>
    <cellStyle name="Commentaire 7 19" xfId="2370"/>
    <cellStyle name="Commentaire 7 2" xfId="2371"/>
    <cellStyle name="Commentaire 7 20" xfId="2372"/>
    <cellStyle name="Commentaire 7 21" xfId="2373"/>
    <cellStyle name="Commentaire 7 22" xfId="2374"/>
    <cellStyle name="Commentaire 7 23" xfId="2375"/>
    <cellStyle name="Commentaire 7 24" xfId="2376"/>
    <cellStyle name="Commentaire 7 25" xfId="2377"/>
    <cellStyle name="Commentaire 7 3" xfId="2378"/>
    <cellStyle name="Commentaire 7 4" xfId="2379"/>
    <cellStyle name="Commentaire 7 5" xfId="2380"/>
    <cellStyle name="Commentaire 7 6" xfId="2381"/>
    <cellStyle name="Commentaire 7 7" xfId="2382"/>
    <cellStyle name="Commentaire 7 8" xfId="2383"/>
    <cellStyle name="Commentaire 7 9" xfId="2384"/>
    <cellStyle name="Commentaire 8" xfId="2385"/>
    <cellStyle name="Commentaire 8 10" xfId="2386"/>
    <cellStyle name="Commentaire 8 11" xfId="2387"/>
    <cellStyle name="Commentaire 8 12" xfId="2388"/>
    <cellStyle name="Commentaire 8 13" xfId="2389"/>
    <cellStyle name="Commentaire 8 14" xfId="2390"/>
    <cellStyle name="Commentaire 8 15" xfId="2391"/>
    <cellStyle name="Commentaire 8 16" xfId="2392"/>
    <cellStyle name="Commentaire 8 17" xfId="2393"/>
    <cellStyle name="Commentaire 8 18" xfId="2394"/>
    <cellStyle name="Commentaire 8 19" xfId="2395"/>
    <cellStyle name="Commentaire 8 2" xfId="2396"/>
    <cellStyle name="Commentaire 8 20" xfId="2397"/>
    <cellStyle name="Commentaire 8 21" xfId="2398"/>
    <cellStyle name="Commentaire 8 22" xfId="2399"/>
    <cellStyle name="Commentaire 8 23" xfId="2400"/>
    <cellStyle name="Commentaire 8 24" xfId="2401"/>
    <cellStyle name="Commentaire 8 25" xfId="2402"/>
    <cellStyle name="Commentaire 8 3" xfId="2403"/>
    <cellStyle name="Commentaire 8 4" xfId="2404"/>
    <cellStyle name="Commentaire 8 5" xfId="2405"/>
    <cellStyle name="Commentaire 8 6" xfId="2406"/>
    <cellStyle name="Commentaire 8 7" xfId="2407"/>
    <cellStyle name="Commentaire 8 8" xfId="2408"/>
    <cellStyle name="Commentaire 8 9" xfId="2409"/>
    <cellStyle name="Commentaire 9" xfId="2410"/>
    <cellStyle name="Commentaire 9 10" xfId="2411"/>
    <cellStyle name="Commentaire 9 11" xfId="2412"/>
    <cellStyle name="Commentaire 9 12" xfId="2413"/>
    <cellStyle name="Commentaire 9 13" xfId="2414"/>
    <cellStyle name="Commentaire 9 14" xfId="2415"/>
    <cellStyle name="Commentaire 9 15" xfId="2416"/>
    <cellStyle name="Commentaire 9 16" xfId="2417"/>
    <cellStyle name="Commentaire 9 17" xfId="2418"/>
    <cellStyle name="Commentaire 9 18" xfId="2419"/>
    <cellStyle name="Commentaire 9 19" xfId="2420"/>
    <cellStyle name="Commentaire 9 2" xfId="2421"/>
    <cellStyle name="Commentaire 9 20" xfId="2422"/>
    <cellStyle name="Commentaire 9 21" xfId="2423"/>
    <cellStyle name="Commentaire 9 22" xfId="2424"/>
    <cellStyle name="Commentaire 9 23" xfId="2425"/>
    <cellStyle name="Commentaire 9 24" xfId="2426"/>
    <cellStyle name="Commentaire 9 25" xfId="2427"/>
    <cellStyle name="Commentaire 9 3" xfId="2428"/>
    <cellStyle name="Commentaire 9 4" xfId="2429"/>
    <cellStyle name="Commentaire 9 5" xfId="2430"/>
    <cellStyle name="Commentaire 9 6" xfId="2431"/>
    <cellStyle name="Commentaire 9 7" xfId="2432"/>
    <cellStyle name="Commentaire 9 8" xfId="2433"/>
    <cellStyle name="Commentaire 9 9" xfId="2434"/>
    <cellStyle name="Entrée" xfId="548" builtinId="20" customBuiltin="1"/>
    <cellStyle name="Entrée 2" xfId="78"/>
    <cellStyle name="Entrée 2 10" xfId="2437"/>
    <cellStyle name="Entrée 2 11" xfId="2438"/>
    <cellStyle name="Entrée 2 12" xfId="2439"/>
    <cellStyle name="Entrée 2 13" xfId="2440"/>
    <cellStyle name="Entrée 2 14" xfId="2441"/>
    <cellStyle name="Entrée 2 15" xfId="2442"/>
    <cellStyle name="Entrée 2 16" xfId="2443"/>
    <cellStyle name="Entrée 2 17" xfId="2444"/>
    <cellStyle name="Entrée 2 18" xfId="2445"/>
    <cellStyle name="Entrée 2 19" xfId="2446"/>
    <cellStyle name="Entrée 2 2" xfId="2447"/>
    <cellStyle name="Entrée 2 20" xfId="2448"/>
    <cellStyle name="Entrée 2 21" xfId="2449"/>
    <cellStyle name="Entrée 2 22" xfId="2450"/>
    <cellStyle name="Entrée 2 23" xfId="2451"/>
    <cellStyle name="Entrée 2 24" xfId="2452"/>
    <cellStyle name="Entrée 2 25" xfId="2453"/>
    <cellStyle name="Entrée 2 26" xfId="2436"/>
    <cellStyle name="Entrée 2 3" xfId="2454"/>
    <cellStyle name="Entrée 2 4" xfId="2455"/>
    <cellStyle name="Entrée 2 5" xfId="2456"/>
    <cellStyle name="Entrée 2 6" xfId="2457"/>
    <cellStyle name="Entrée 2 7" xfId="2458"/>
    <cellStyle name="Entrée 2 8" xfId="2459"/>
    <cellStyle name="Entrée 2 9" xfId="2460"/>
    <cellStyle name="Entrée 3" xfId="77"/>
    <cellStyle name="Entrée 3 10" xfId="2462"/>
    <cellStyle name="Entrée 3 11" xfId="2463"/>
    <cellStyle name="Entrée 3 12" xfId="2464"/>
    <cellStyle name="Entrée 3 13" xfId="2465"/>
    <cellStyle name="Entrée 3 14" xfId="2466"/>
    <cellStyle name="Entrée 3 15" xfId="2467"/>
    <cellStyle name="Entrée 3 16" xfId="2468"/>
    <cellStyle name="Entrée 3 17" xfId="2469"/>
    <cellStyle name="Entrée 3 18" xfId="2470"/>
    <cellStyle name="Entrée 3 19" xfId="2471"/>
    <cellStyle name="Entrée 3 2" xfId="2472"/>
    <cellStyle name="Entrée 3 20" xfId="2473"/>
    <cellStyle name="Entrée 3 21" xfId="2474"/>
    <cellStyle name="Entrée 3 22" xfId="2475"/>
    <cellStyle name="Entrée 3 23" xfId="2476"/>
    <cellStyle name="Entrée 3 24" xfId="2477"/>
    <cellStyle name="Entrée 3 25" xfId="2478"/>
    <cellStyle name="Entrée 3 26" xfId="2461"/>
    <cellStyle name="Entrée 3 3" xfId="2479"/>
    <cellStyle name="Entrée 3 4" xfId="2480"/>
    <cellStyle name="Entrée 3 5" xfId="2481"/>
    <cellStyle name="Entrée 3 6" xfId="2482"/>
    <cellStyle name="Entrée 3 7" xfId="2483"/>
    <cellStyle name="Entrée 3 8" xfId="2484"/>
    <cellStyle name="Entrée 3 9" xfId="2485"/>
    <cellStyle name="Entrée 4" xfId="523"/>
    <cellStyle name="Entrée 5" xfId="2435"/>
    <cellStyle name="Euro" xfId="79"/>
    <cellStyle name="Euro 2" xfId="126"/>
    <cellStyle name="Euro 2 2" xfId="582"/>
    <cellStyle name="Euro 2 3" xfId="3536"/>
    <cellStyle name="Euro 3" xfId="581"/>
    <cellStyle name="Euro 4" xfId="591"/>
    <cellStyle name="Euro 5" xfId="593"/>
    <cellStyle name="Euro 6" xfId="2486"/>
    <cellStyle name="Excel Built-in Normal" xfId="2487"/>
    <cellStyle name="Excel Built-in Normal 2" xfId="3537"/>
    <cellStyle name="Gris 2" xfId="110"/>
    <cellStyle name="Insatisfaisant" xfId="546" builtinId="27" customBuiltin="1"/>
    <cellStyle name="Insatisfaisant 2" xfId="81"/>
    <cellStyle name="Insatisfaisant 2 10" xfId="2489"/>
    <cellStyle name="Insatisfaisant 2 11" xfId="2490"/>
    <cellStyle name="Insatisfaisant 2 12" xfId="2491"/>
    <cellStyle name="Insatisfaisant 2 13" xfId="2492"/>
    <cellStyle name="Insatisfaisant 2 14" xfId="2493"/>
    <cellStyle name="Insatisfaisant 2 15" xfId="2494"/>
    <cellStyle name="Insatisfaisant 2 16" xfId="2495"/>
    <cellStyle name="Insatisfaisant 2 17" xfId="2496"/>
    <cellStyle name="Insatisfaisant 2 18" xfId="2497"/>
    <cellStyle name="Insatisfaisant 2 19" xfId="2498"/>
    <cellStyle name="Insatisfaisant 2 2" xfId="2499"/>
    <cellStyle name="Insatisfaisant 2 20" xfId="2500"/>
    <cellStyle name="Insatisfaisant 2 21" xfId="2501"/>
    <cellStyle name="Insatisfaisant 2 22" xfId="2502"/>
    <cellStyle name="Insatisfaisant 2 23" xfId="2503"/>
    <cellStyle name="Insatisfaisant 2 24" xfId="2504"/>
    <cellStyle name="Insatisfaisant 2 25" xfId="2505"/>
    <cellStyle name="Insatisfaisant 2 26" xfId="2488"/>
    <cellStyle name="Insatisfaisant 2 3" xfId="2506"/>
    <cellStyle name="Insatisfaisant 2 4" xfId="2507"/>
    <cellStyle name="Insatisfaisant 2 5" xfId="2508"/>
    <cellStyle name="Insatisfaisant 2 6" xfId="2509"/>
    <cellStyle name="Insatisfaisant 2 7" xfId="2510"/>
    <cellStyle name="Insatisfaisant 2 8" xfId="2511"/>
    <cellStyle name="Insatisfaisant 2 9" xfId="2512"/>
    <cellStyle name="Insatisfaisant 3" xfId="80"/>
    <cellStyle name="Insatisfaisant 3 10" xfId="2513"/>
    <cellStyle name="Insatisfaisant 3 11" xfId="2514"/>
    <cellStyle name="Insatisfaisant 3 12" xfId="2515"/>
    <cellStyle name="Insatisfaisant 3 13" xfId="2516"/>
    <cellStyle name="Insatisfaisant 3 14" xfId="2517"/>
    <cellStyle name="Insatisfaisant 3 15" xfId="2518"/>
    <cellStyle name="Insatisfaisant 3 16" xfId="2519"/>
    <cellStyle name="Insatisfaisant 3 17" xfId="2520"/>
    <cellStyle name="Insatisfaisant 3 18" xfId="2521"/>
    <cellStyle name="Insatisfaisant 3 19" xfId="2522"/>
    <cellStyle name="Insatisfaisant 3 2" xfId="2523"/>
    <cellStyle name="Insatisfaisant 3 20" xfId="2524"/>
    <cellStyle name="Insatisfaisant 3 21" xfId="2525"/>
    <cellStyle name="Insatisfaisant 3 22" xfId="2526"/>
    <cellStyle name="Insatisfaisant 3 23" xfId="2527"/>
    <cellStyle name="Insatisfaisant 3 24" xfId="2528"/>
    <cellStyle name="Insatisfaisant 3 25" xfId="2529"/>
    <cellStyle name="Insatisfaisant 3 3" xfId="2530"/>
    <cellStyle name="Insatisfaisant 3 4" xfId="2531"/>
    <cellStyle name="Insatisfaisant 3 5" xfId="2532"/>
    <cellStyle name="Insatisfaisant 3 6" xfId="2533"/>
    <cellStyle name="Insatisfaisant 3 7" xfId="2534"/>
    <cellStyle name="Insatisfaisant 3 8" xfId="2535"/>
    <cellStyle name="Insatisfaisant 3 9" xfId="2536"/>
    <cellStyle name="Insatisfaisant 4" xfId="531"/>
    <cellStyle name="Lien hypertexte" xfId="1" builtinId="8"/>
    <cellStyle name="Lien hypertexte 2" xfId="82"/>
    <cellStyle name="Lien hypertexte 2 2" xfId="2537"/>
    <cellStyle name="Lien hypertexte 3" xfId="521"/>
    <cellStyle name="Lien hypertexte 3 2" xfId="2538"/>
    <cellStyle name="Lien hypertexte 4" xfId="539"/>
    <cellStyle name="Lien hypertexte 5" xfId="592"/>
    <cellStyle name="Lien hypertexte 6" xfId="594"/>
    <cellStyle name="Lien hypertexte visité 2" xfId="83"/>
    <cellStyle name="Milliers" xfId="2" builtinId="3"/>
    <cellStyle name="Milliers 2" xfId="3"/>
    <cellStyle name="Milliers 2 2" xfId="4"/>
    <cellStyle name="Milliers 2 3" xfId="111"/>
    <cellStyle name="Milliers 2 4" xfId="2539"/>
    <cellStyle name="Milliers 3" xfId="595"/>
    <cellStyle name="Milliers 3 2" xfId="2540"/>
    <cellStyle name="Milliers 4" xfId="596"/>
    <cellStyle name="Milliers 4 2" xfId="597"/>
    <cellStyle name="Milliers 4 3" xfId="601"/>
    <cellStyle name="Milliers 5" xfId="599"/>
    <cellStyle name="Motif" xfId="19"/>
    <cellStyle name="Motif 2" xfId="143"/>
    <cellStyle name="Neutre" xfId="547" builtinId="28" customBuiltin="1"/>
    <cellStyle name="Neutre 2" xfId="85"/>
    <cellStyle name="Neutre 2 10" xfId="2542"/>
    <cellStyle name="Neutre 2 11" xfId="2543"/>
    <cellStyle name="Neutre 2 12" xfId="2544"/>
    <cellStyle name="Neutre 2 13" xfId="2545"/>
    <cellStyle name="Neutre 2 14" xfId="2546"/>
    <cellStyle name="Neutre 2 15" xfId="2547"/>
    <cellStyle name="Neutre 2 16" xfId="2548"/>
    <cellStyle name="Neutre 2 17" xfId="2549"/>
    <cellStyle name="Neutre 2 18" xfId="2550"/>
    <cellStyle name="Neutre 2 19" xfId="2551"/>
    <cellStyle name="Neutre 2 2" xfId="2552"/>
    <cellStyle name="Neutre 2 20" xfId="2553"/>
    <cellStyle name="Neutre 2 21" xfId="2554"/>
    <cellStyle name="Neutre 2 22" xfId="2555"/>
    <cellStyle name="Neutre 2 23" xfId="2556"/>
    <cellStyle name="Neutre 2 24" xfId="2557"/>
    <cellStyle name="Neutre 2 25" xfId="2558"/>
    <cellStyle name="Neutre 2 26" xfId="2541"/>
    <cellStyle name="Neutre 2 3" xfId="2559"/>
    <cellStyle name="Neutre 2 4" xfId="2560"/>
    <cellStyle name="Neutre 2 5" xfId="2561"/>
    <cellStyle name="Neutre 2 6" xfId="2562"/>
    <cellStyle name="Neutre 2 7" xfId="2563"/>
    <cellStyle name="Neutre 2 8" xfId="2564"/>
    <cellStyle name="Neutre 2 9" xfId="2565"/>
    <cellStyle name="Neutre 3" xfId="84"/>
    <cellStyle name="Neutre 3 10" xfId="2566"/>
    <cellStyle name="Neutre 3 11" xfId="2567"/>
    <cellStyle name="Neutre 3 12" xfId="2568"/>
    <cellStyle name="Neutre 3 13" xfId="2569"/>
    <cellStyle name="Neutre 3 14" xfId="2570"/>
    <cellStyle name="Neutre 3 15" xfId="2571"/>
    <cellStyle name="Neutre 3 16" xfId="2572"/>
    <cellStyle name="Neutre 3 17" xfId="2573"/>
    <cellStyle name="Neutre 3 18" xfId="2574"/>
    <cellStyle name="Neutre 3 19" xfId="2575"/>
    <cellStyle name="Neutre 3 2" xfId="2576"/>
    <cellStyle name="Neutre 3 20" xfId="2577"/>
    <cellStyle name="Neutre 3 21" xfId="2578"/>
    <cellStyle name="Neutre 3 22" xfId="2579"/>
    <cellStyle name="Neutre 3 23" xfId="2580"/>
    <cellStyle name="Neutre 3 24" xfId="2581"/>
    <cellStyle name="Neutre 3 25" xfId="2582"/>
    <cellStyle name="Neutre 3 3" xfId="2583"/>
    <cellStyle name="Neutre 3 4" xfId="2584"/>
    <cellStyle name="Neutre 3 5" xfId="2585"/>
    <cellStyle name="Neutre 3 6" xfId="2586"/>
    <cellStyle name="Neutre 3 7" xfId="2587"/>
    <cellStyle name="Neutre 3 8" xfId="2588"/>
    <cellStyle name="Neutre 3 9" xfId="2589"/>
    <cellStyle name="Neutre 4" xfId="529"/>
    <cellStyle name="Normal" xfId="0" builtinId="0"/>
    <cellStyle name="Normal 10" xfId="2590"/>
    <cellStyle name="Normal 100" xfId="2591"/>
    <cellStyle name="Normal 101" xfId="2592"/>
    <cellStyle name="Normal 102" xfId="2593"/>
    <cellStyle name="Normal 103" xfId="2594"/>
    <cellStyle name="Normal 104" xfId="2595"/>
    <cellStyle name="Normal 105" xfId="2596"/>
    <cellStyle name="Normal 106" xfId="2597"/>
    <cellStyle name="Normal 107" xfId="2598"/>
    <cellStyle name="Normal 108" xfId="2599"/>
    <cellStyle name="Normal 109" xfId="2600"/>
    <cellStyle name="Normal 11" xfId="2601"/>
    <cellStyle name="Normal 11 10" xfId="2602"/>
    <cellStyle name="Normal 11 11" xfId="2603"/>
    <cellStyle name="Normal 11 12" xfId="2604"/>
    <cellStyle name="Normal 11 13" xfId="2605"/>
    <cellStyle name="Normal 11 14" xfId="2606"/>
    <cellStyle name="Normal 11 15" xfId="2607"/>
    <cellStyle name="Normal 11 16" xfId="2608"/>
    <cellStyle name="Normal 11 17" xfId="2609"/>
    <cellStyle name="Normal 11 18" xfId="2610"/>
    <cellStyle name="Normal 11 19" xfId="2611"/>
    <cellStyle name="Normal 11 2" xfId="2612"/>
    <cellStyle name="Normal 11 20" xfId="2613"/>
    <cellStyle name="Normal 11 21" xfId="2614"/>
    <cellStyle name="Normal 11 22" xfId="2615"/>
    <cellStyle name="Normal 11 23" xfId="2616"/>
    <cellStyle name="Normal 11 24" xfId="2617"/>
    <cellStyle name="Normal 11 25" xfId="2618"/>
    <cellStyle name="Normal 11 3" xfId="2619"/>
    <cellStyle name="Normal 11 4" xfId="2620"/>
    <cellStyle name="Normal 11 5" xfId="2621"/>
    <cellStyle name="Normal 11 6" xfId="2622"/>
    <cellStyle name="Normal 11 7" xfId="2623"/>
    <cellStyle name="Normal 11 8" xfId="2624"/>
    <cellStyle name="Normal 11 9" xfId="2625"/>
    <cellStyle name="Normal 110" xfId="2626"/>
    <cellStyle name="Normal 111" xfId="2627"/>
    <cellStyle name="Normal 112" xfId="2628"/>
    <cellStyle name="Normal 113" xfId="2629"/>
    <cellStyle name="Normal 114" xfId="2630"/>
    <cellStyle name="Normal 115" xfId="2631"/>
    <cellStyle name="Normal 116" xfId="2632"/>
    <cellStyle name="Normal 117" xfId="2633"/>
    <cellStyle name="Normal 118" xfId="2634"/>
    <cellStyle name="Normal 119" xfId="2635"/>
    <cellStyle name="Normal 12" xfId="2636"/>
    <cellStyle name="Normal 12 10" xfId="2637"/>
    <cellStyle name="Normal 12 11" xfId="2638"/>
    <cellStyle name="Normal 12 12" xfId="2639"/>
    <cellStyle name="Normal 12 13" xfId="2640"/>
    <cellStyle name="Normal 12 14" xfId="2641"/>
    <cellStyle name="Normal 12 15" xfId="2642"/>
    <cellStyle name="Normal 12 16" xfId="2643"/>
    <cellStyle name="Normal 12 17" xfId="2644"/>
    <cellStyle name="Normal 12 18" xfId="2645"/>
    <cellStyle name="Normal 12 19" xfId="2646"/>
    <cellStyle name="Normal 12 2" xfId="2647"/>
    <cellStyle name="Normal 12 20" xfId="2648"/>
    <cellStyle name="Normal 12 21" xfId="2649"/>
    <cellStyle name="Normal 12 22" xfId="2650"/>
    <cellStyle name="Normal 12 23" xfId="2651"/>
    <cellStyle name="Normal 12 24" xfId="2652"/>
    <cellStyle name="Normal 12 25" xfId="2653"/>
    <cellStyle name="Normal 12 3" xfId="2654"/>
    <cellStyle name="Normal 12 4" xfId="2655"/>
    <cellStyle name="Normal 12 5" xfId="2656"/>
    <cellStyle name="Normal 12 6" xfId="2657"/>
    <cellStyle name="Normal 12 7" xfId="2658"/>
    <cellStyle name="Normal 12 8" xfId="2659"/>
    <cellStyle name="Normal 12 9" xfId="2660"/>
    <cellStyle name="Normal 120" xfId="2661"/>
    <cellStyle name="Normal 121" xfId="2662"/>
    <cellStyle name="Normal 122" xfId="2663"/>
    <cellStyle name="Normal 123" xfId="2664"/>
    <cellStyle name="Normal 124" xfId="2665"/>
    <cellStyle name="Normal 125" xfId="2666"/>
    <cellStyle name="Normal 126" xfId="2667"/>
    <cellStyle name="Normal 127" xfId="2668"/>
    <cellStyle name="Normal 128" xfId="2669"/>
    <cellStyle name="Normal 129" xfId="2670"/>
    <cellStyle name="Normal 13" xfId="2671"/>
    <cellStyle name="Normal 13 10" xfId="2672"/>
    <cellStyle name="Normal 13 11" xfId="2673"/>
    <cellStyle name="Normal 13 12" xfId="2674"/>
    <cellStyle name="Normal 13 13" xfId="2675"/>
    <cellStyle name="Normal 13 14" xfId="2676"/>
    <cellStyle name="Normal 13 15" xfId="2677"/>
    <cellStyle name="Normal 13 16" xfId="2678"/>
    <cellStyle name="Normal 13 17" xfId="2679"/>
    <cellStyle name="Normal 13 18" xfId="2680"/>
    <cellStyle name="Normal 13 19" xfId="2681"/>
    <cellStyle name="Normal 13 2" xfId="2682"/>
    <cellStyle name="Normal 13 20" xfId="2683"/>
    <cellStyle name="Normal 13 21" xfId="2684"/>
    <cellStyle name="Normal 13 22" xfId="2685"/>
    <cellStyle name="Normal 13 23" xfId="2686"/>
    <cellStyle name="Normal 13 24" xfId="2687"/>
    <cellStyle name="Normal 13 25" xfId="2688"/>
    <cellStyle name="Normal 13 3" xfId="2689"/>
    <cellStyle name="Normal 13 4" xfId="2690"/>
    <cellStyle name="Normal 13 5" xfId="2691"/>
    <cellStyle name="Normal 13 6" xfId="2692"/>
    <cellStyle name="Normal 13 7" xfId="2693"/>
    <cellStyle name="Normal 13 8" xfId="2694"/>
    <cellStyle name="Normal 13 9" xfId="2695"/>
    <cellStyle name="Normal 130" xfId="2696"/>
    <cellStyle name="Normal 131" xfId="2697"/>
    <cellStyle name="Normal 132" xfId="2698"/>
    <cellStyle name="Normal 133" xfId="2699"/>
    <cellStyle name="Normal 134" xfId="2700"/>
    <cellStyle name="Normal 135" xfId="2701"/>
    <cellStyle name="Normal 136" xfId="2702"/>
    <cellStyle name="Normal 137" xfId="2703"/>
    <cellStyle name="Normal 138" xfId="2704"/>
    <cellStyle name="Normal 139" xfId="2705"/>
    <cellStyle name="Normal 14" xfId="2706"/>
    <cellStyle name="Normal 14 10" xfId="2707"/>
    <cellStyle name="Normal 14 11" xfId="2708"/>
    <cellStyle name="Normal 14 12" xfId="2709"/>
    <cellStyle name="Normal 14 13" xfId="2710"/>
    <cellStyle name="Normal 14 14" xfId="2711"/>
    <cellStyle name="Normal 14 15" xfId="2712"/>
    <cellStyle name="Normal 14 16" xfId="2713"/>
    <cellStyle name="Normal 14 17" xfId="2714"/>
    <cellStyle name="Normal 14 18" xfId="2715"/>
    <cellStyle name="Normal 14 19" xfId="2716"/>
    <cellStyle name="Normal 14 2" xfId="2717"/>
    <cellStyle name="Normal 14 20" xfId="2718"/>
    <cellStyle name="Normal 14 21" xfId="2719"/>
    <cellStyle name="Normal 14 22" xfId="2720"/>
    <cellStyle name="Normal 14 23" xfId="2721"/>
    <cellStyle name="Normal 14 24" xfId="2722"/>
    <cellStyle name="Normal 14 25" xfId="2723"/>
    <cellStyle name="Normal 14 3" xfId="2724"/>
    <cellStyle name="Normal 14 4" xfId="2725"/>
    <cellStyle name="Normal 14 5" xfId="2726"/>
    <cellStyle name="Normal 14 6" xfId="2727"/>
    <cellStyle name="Normal 14 7" xfId="2728"/>
    <cellStyle name="Normal 14 8" xfId="2729"/>
    <cellStyle name="Normal 14 9" xfId="2730"/>
    <cellStyle name="Normal 140" xfId="2731"/>
    <cellStyle name="Normal 141" xfId="2732"/>
    <cellStyle name="Normal 142" xfId="2733"/>
    <cellStyle name="Normal 143" xfId="2734"/>
    <cellStyle name="Normal 144" xfId="2735"/>
    <cellStyle name="Normal 145" xfId="2736"/>
    <cellStyle name="Normal 146" xfId="2737"/>
    <cellStyle name="Normal 147" xfId="2738"/>
    <cellStyle name="Normal 148" xfId="2739"/>
    <cellStyle name="Normal 149" xfId="2740"/>
    <cellStyle name="Normal 15" xfId="2741"/>
    <cellStyle name="Normal 15 10" xfId="2742"/>
    <cellStyle name="Normal 15 11" xfId="2743"/>
    <cellStyle name="Normal 15 12" xfId="2744"/>
    <cellStyle name="Normal 15 13" xfId="2745"/>
    <cellStyle name="Normal 15 14" xfId="2746"/>
    <cellStyle name="Normal 15 15" xfId="2747"/>
    <cellStyle name="Normal 15 16" xfId="2748"/>
    <cellStyle name="Normal 15 17" xfId="2749"/>
    <cellStyle name="Normal 15 18" xfId="2750"/>
    <cellStyle name="Normal 15 19" xfId="2751"/>
    <cellStyle name="Normal 15 2" xfId="2752"/>
    <cellStyle name="Normal 15 20" xfId="2753"/>
    <cellStyle name="Normal 15 21" xfId="2754"/>
    <cellStyle name="Normal 15 22" xfId="2755"/>
    <cellStyle name="Normal 15 23" xfId="2756"/>
    <cellStyle name="Normal 15 24" xfId="2757"/>
    <cellStyle name="Normal 15 25" xfId="2758"/>
    <cellStyle name="Normal 15 3" xfId="2759"/>
    <cellStyle name="Normal 15 4" xfId="2760"/>
    <cellStyle name="Normal 15 5" xfId="2761"/>
    <cellStyle name="Normal 15 6" xfId="2762"/>
    <cellStyle name="Normal 15 7" xfId="2763"/>
    <cellStyle name="Normal 15 8" xfId="2764"/>
    <cellStyle name="Normal 15 9" xfId="2765"/>
    <cellStyle name="Normal 150" xfId="2766"/>
    <cellStyle name="Normal 151" xfId="2767"/>
    <cellStyle name="Normal 152" xfId="2768"/>
    <cellStyle name="Normal 153" xfId="2769"/>
    <cellStyle name="Normal 154" xfId="2770"/>
    <cellStyle name="Normal 155" xfId="2771"/>
    <cellStyle name="Normal 156" xfId="2772"/>
    <cellStyle name="Normal 157" xfId="2773"/>
    <cellStyle name="Normal 158" xfId="2774"/>
    <cellStyle name="Normal 159" xfId="2775"/>
    <cellStyle name="Normal 16" xfId="2776"/>
    <cellStyle name="Normal 160" xfId="2777"/>
    <cellStyle name="Normal 161" xfId="2778"/>
    <cellStyle name="Normal 162" xfId="2779"/>
    <cellStyle name="Normal 163" xfId="2780"/>
    <cellStyle name="Normal 164" xfId="2781"/>
    <cellStyle name="Normal 165" xfId="2782"/>
    <cellStyle name="Normal 166" xfId="2783"/>
    <cellStyle name="Normal 167" xfId="2784"/>
    <cellStyle name="Normal 168" xfId="2785"/>
    <cellStyle name="Normal 169" xfId="2786"/>
    <cellStyle name="Normal 17" xfId="2787"/>
    <cellStyle name="Normal 17 2" xfId="2788"/>
    <cellStyle name="Normal 17 3" xfId="2789"/>
    <cellStyle name="Normal 17 4" xfId="2790"/>
    <cellStyle name="Normal 17 5" xfId="2791"/>
    <cellStyle name="Normal 17 6" xfId="2792"/>
    <cellStyle name="Normal 17 7" xfId="2793"/>
    <cellStyle name="Normal 17 8" xfId="2794"/>
    <cellStyle name="Normal 17 9" xfId="2795"/>
    <cellStyle name="Normal 170" xfId="2796"/>
    <cellStyle name="Normal 171" xfId="2797"/>
    <cellStyle name="Normal 172" xfId="2798"/>
    <cellStyle name="Normal 173" xfId="2799"/>
    <cellStyle name="Normal 174" xfId="2800"/>
    <cellStyle name="Normal 175" xfId="2801"/>
    <cellStyle name="Normal 176" xfId="2802"/>
    <cellStyle name="Normal 177" xfId="2803"/>
    <cellStyle name="Normal 178" xfId="2804"/>
    <cellStyle name="Normal 179" xfId="2805"/>
    <cellStyle name="Normal 18" xfId="2806"/>
    <cellStyle name="Normal 18 2" xfId="2807"/>
    <cellStyle name="Normal 18 3" xfId="2808"/>
    <cellStyle name="Normal 18 4" xfId="2809"/>
    <cellStyle name="Normal 18 5" xfId="2810"/>
    <cellStyle name="Normal 18 6" xfId="2811"/>
    <cellStyle name="Normal 18 7" xfId="2812"/>
    <cellStyle name="Normal 18 8" xfId="2813"/>
    <cellStyle name="Normal 18 9" xfId="2814"/>
    <cellStyle name="Normal 180" xfId="2815"/>
    <cellStyle name="Normal 181" xfId="2816"/>
    <cellStyle name="Normal 182" xfId="2817"/>
    <cellStyle name="Normal 183" xfId="2818"/>
    <cellStyle name="Normal 184" xfId="3535"/>
    <cellStyle name="Normal 184 2" xfId="3586"/>
    <cellStyle name="Normal 19" xfId="2819"/>
    <cellStyle name="Normal 2" xfId="5"/>
    <cellStyle name="Normal 2 10" xfId="2821"/>
    <cellStyle name="Normal 2 10 2" xfId="3538"/>
    <cellStyle name="Normal 2 11" xfId="2822"/>
    <cellStyle name="Normal 2 11 2" xfId="3539"/>
    <cellStyle name="Normal 2 12" xfId="2823"/>
    <cellStyle name="Normal 2 12 2" xfId="3540"/>
    <cellStyle name="Normal 2 13" xfId="2824"/>
    <cellStyle name="Normal 2 13 2" xfId="3541"/>
    <cellStyle name="Normal 2 14" xfId="2825"/>
    <cellStyle name="Normal 2 14 2" xfId="3542"/>
    <cellStyle name="Normal 2 15" xfId="2826"/>
    <cellStyle name="Normal 2 15 2" xfId="3543"/>
    <cellStyle name="Normal 2 16" xfId="2827"/>
    <cellStyle name="Normal 2 16 2" xfId="3544"/>
    <cellStyle name="Normal 2 17" xfId="2828"/>
    <cellStyle name="Normal 2 17 2" xfId="3545"/>
    <cellStyle name="Normal 2 18" xfId="2829"/>
    <cellStyle name="Normal 2 18 2" xfId="3546"/>
    <cellStyle name="Normal 2 19" xfId="2820"/>
    <cellStyle name="Normal 2 2" xfId="86"/>
    <cellStyle name="Normal 2 2 2" xfId="2830"/>
    <cellStyle name="Normal 2 3" xfId="2831"/>
    <cellStyle name="Normal 2 3 2" xfId="3547"/>
    <cellStyle name="Normal 2 4" xfId="2832"/>
    <cellStyle name="Normal 2 4 2" xfId="3548"/>
    <cellStyle name="Normal 2 5" xfId="2833"/>
    <cellStyle name="Normal 2 5 2" xfId="3549"/>
    <cellStyle name="Normal 2 6" xfId="2834"/>
    <cellStyle name="Normal 2 6 2" xfId="3550"/>
    <cellStyle name="Normal 2 7" xfId="2835"/>
    <cellStyle name="Normal 2 7 2" xfId="3551"/>
    <cellStyle name="Normal 2 8" xfId="2836"/>
    <cellStyle name="Normal 2 8 2" xfId="3552"/>
    <cellStyle name="Normal 2 9" xfId="2837"/>
    <cellStyle name="Normal 2 9 2" xfId="3553"/>
    <cellStyle name="Normal 20" xfId="2838"/>
    <cellStyle name="Normal 20 2" xfId="2839"/>
    <cellStyle name="Normal 20 3" xfId="2840"/>
    <cellStyle name="Normal 20 4" xfId="2841"/>
    <cellStyle name="Normal 20 5" xfId="2842"/>
    <cellStyle name="Normal 20 6" xfId="2843"/>
    <cellStyle name="Normal 20 7" xfId="2844"/>
    <cellStyle name="Normal 20 8" xfId="2845"/>
    <cellStyle name="Normal 20 9" xfId="2846"/>
    <cellStyle name="Normal 21" xfId="2847"/>
    <cellStyle name="Normal 21 2" xfId="2848"/>
    <cellStyle name="Normal 21 3" xfId="2849"/>
    <cellStyle name="Normal 21 4" xfId="2850"/>
    <cellStyle name="Normal 21 5" xfId="2851"/>
    <cellStyle name="Normal 21 6" xfId="2852"/>
    <cellStyle name="Normal 21 7" xfId="2853"/>
    <cellStyle name="Normal 21 8" xfId="2854"/>
    <cellStyle name="Normal 21 9" xfId="2855"/>
    <cellStyle name="Normal 22" xfId="2856"/>
    <cellStyle name="Normal 22 2" xfId="2857"/>
    <cellStyle name="Normal 22 3" xfId="2858"/>
    <cellStyle name="Normal 22 4" xfId="2859"/>
    <cellStyle name="Normal 22 5" xfId="2860"/>
    <cellStyle name="Normal 22 6" xfId="2861"/>
    <cellStyle name="Normal 22 7" xfId="2862"/>
    <cellStyle name="Normal 22 8" xfId="2863"/>
    <cellStyle name="Normal 22 9" xfId="2864"/>
    <cellStyle name="Normal 23" xfId="2865"/>
    <cellStyle name="Normal 23 2" xfId="2866"/>
    <cellStyle name="Normal 23 3" xfId="2867"/>
    <cellStyle name="Normal 23 4" xfId="2868"/>
    <cellStyle name="Normal 23 5" xfId="2869"/>
    <cellStyle name="Normal 23 6" xfId="2870"/>
    <cellStyle name="Normal 23 7" xfId="2871"/>
    <cellStyle name="Normal 23 8" xfId="2872"/>
    <cellStyle name="Normal 23 9" xfId="2873"/>
    <cellStyle name="Normal 24" xfId="2874"/>
    <cellStyle name="Normal 24 2" xfId="2875"/>
    <cellStyle name="Normal 24 3" xfId="2876"/>
    <cellStyle name="Normal 24 4" xfId="2877"/>
    <cellStyle name="Normal 24 5" xfId="2878"/>
    <cellStyle name="Normal 24 6" xfId="2879"/>
    <cellStyle name="Normal 24 7" xfId="2880"/>
    <cellStyle name="Normal 24 8" xfId="2881"/>
    <cellStyle name="Normal 24 9" xfId="2882"/>
    <cellStyle name="Normal 25" xfId="2883"/>
    <cellStyle name="Normal 25 2" xfId="2884"/>
    <cellStyle name="Normal 25 3" xfId="2885"/>
    <cellStyle name="Normal 25 4" xfId="2886"/>
    <cellStyle name="Normal 25 5" xfId="2887"/>
    <cellStyle name="Normal 25 6" xfId="2888"/>
    <cellStyle name="Normal 25 7" xfId="2889"/>
    <cellStyle name="Normal 25 8" xfId="2890"/>
    <cellStyle name="Normal 25 9" xfId="2891"/>
    <cellStyle name="Normal 26" xfId="2892"/>
    <cellStyle name="Normal 26 2" xfId="2893"/>
    <cellStyle name="Normal 26 3" xfId="2894"/>
    <cellStyle name="Normal 26 4" xfId="2895"/>
    <cellStyle name="Normal 26 5" xfId="2896"/>
    <cellStyle name="Normal 26 6" xfId="2897"/>
    <cellStyle name="Normal 26 7" xfId="2898"/>
    <cellStyle name="Normal 26 8" xfId="2899"/>
    <cellStyle name="Normal 26 9" xfId="2900"/>
    <cellStyle name="Normal 27" xfId="2901"/>
    <cellStyle name="Normal 27 2" xfId="2902"/>
    <cellStyle name="Normal 27 3" xfId="2903"/>
    <cellStyle name="Normal 27 4" xfId="2904"/>
    <cellStyle name="Normal 27 5" xfId="2905"/>
    <cellStyle name="Normal 27 6" xfId="2906"/>
    <cellStyle name="Normal 27 7" xfId="2907"/>
    <cellStyle name="Normal 27 8" xfId="2908"/>
    <cellStyle name="Normal 27 9" xfId="2909"/>
    <cellStyle name="Normal 28" xfId="2910"/>
    <cellStyle name="Normal 28 2" xfId="2911"/>
    <cellStyle name="Normal 28 3" xfId="2912"/>
    <cellStyle name="Normal 28 4" xfId="2913"/>
    <cellStyle name="Normal 28 5" xfId="2914"/>
    <cellStyle name="Normal 28 6" xfId="2915"/>
    <cellStyle name="Normal 28 7" xfId="2916"/>
    <cellStyle name="Normal 28 8" xfId="2917"/>
    <cellStyle name="Normal 28 9" xfId="2918"/>
    <cellStyle name="Normal 29" xfId="2919"/>
    <cellStyle name="Normal 29 2" xfId="2920"/>
    <cellStyle name="Normal 29 3" xfId="2921"/>
    <cellStyle name="Normal 29 4" xfId="2922"/>
    <cellStyle name="Normal 29 5" xfId="2923"/>
    <cellStyle name="Normal 29 6" xfId="2924"/>
    <cellStyle name="Normal 29 7" xfId="2925"/>
    <cellStyle name="Normal 29 8" xfId="2926"/>
    <cellStyle name="Normal 29 9" xfId="2927"/>
    <cellStyle name="Normal 3" xfId="6"/>
    <cellStyle name="Normal 3 10" xfId="87"/>
    <cellStyle name="Normal 3 2" xfId="127"/>
    <cellStyle name="Normal 3 2 2" xfId="157"/>
    <cellStyle name="Normal 3 2 2 2" xfId="353"/>
    <cellStyle name="Normal 3 2 2 3" xfId="584"/>
    <cellStyle name="Normal 3 2 3" xfId="185"/>
    <cellStyle name="Normal 3 2 3 2" xfId="381"/>
    <cellStyle name="Normal 3 2 4" xfId="213"/>
    <cellStyle name="Normal 3 2 4 2" xfId="409"/>
    <cellStyle name="Normal 3 2 5" xfId="241"/>
    <cellStyle name="Normal 3 2 5 2" xfId="437"/>
    <cellStyle name="Normal 3 2 6" xfId="269"/>
    <cellStyle name="Normal 3 2 6 2" xfId="465"/>
    <cellStyle name="Normal 3 2 7" xfId="297"/>
    <cellStyle name="Normal 3 2 7 2" xfId="493"/>
    <cellStyle name="Normal 3 2 8" xfId="325"/>
    <cellStyle name="Normal 3 2 9" xfId="583"/>
    <cellStyle name="Normal 3 3" xfId="142"/>
    <cellStyle name="Normal 3 3 2" xfId="339"/>
    <cellStyle name="Normal 3 3 2 2" xfId="3554"/>
    <cellStyle name="Normal 3 3 3" xfId="2928"/>
    <cellStyle name="Normal 3 4" xfId="171"/>
    <cellStyle name="Normal 3 4 2" xfId="367"/>
    <cellStyle name="Normal 3 4 2 2" xfId="3555"/>
    <cellStyle name="Normal 3 4 3" xfId="2929"/>
    <cellStyle name="Normal 3 5" xfId="199"/>
    <cellStyle name="Normal 3 5 2" xfId="395"/>
    <cellStyle name="Normal 3 5 2 2" xfId="3556"/>
    <cellStyle name="Normal 3 5 3" xfId="2930"/>
    <cellStyle name="Normal 3 6" xfId="227"/>
    <cellStyle name="Normal 3 6 2" xfId="423"/>
    <cellStyle name="Normal 3 6 2 2" xfId="3557"/>
    <cellStyle name="Normal 3 6 3" xfId="2931"/>
    <cellStyle name="Normal 3 7" xfId="255"/>
    <cellStyle name="Normal 3 7 2" xfId="451"/>
    <cellStyle name="Normal 3 7 2 2" xfId="3558"/>
    <cellStyle name="Normal 3 7 3" xfId="2932"/>
    <cellStyle name="Normal 3 8" xfId="283"/>
    <cellStyle name="Normal 3 8 2" xfId="479"/>
    <cellStyle name="Normal 3 8 2 2" xfId="3559"/>
    <cellStyle name="Normal 3 8 3" xfId="2933"/>
    <cellStyle name="Normal 3 9" xfId="311"/>
    <cellStyle name="Normal 3 9 2" xfId="3560"/>
    <cellStyle name="Normal 3 9 3" xfId="2934"/>
    <cellStyle name="Normal 30" xfId="2935"/>
    <cellStyle name="Normal 30 2" xfId="2936"/>
    <cellStyle name="Normal 30 3" xfId="2937"/>
    <cellStyle name="Normal 30 4" xfId="2938"/>
    <cellStyle name="Normal 30 5" xfId="2939"/>
    <cellStyle name="Normal 30 6" xfId="2940"/>
    <cellStyle name="Normal 30 7" xfId="2941"/>
    <cellStyle name="Normal 30 8" xfId="2942"/>
    <cellStyle name="Normal 30 9" xfId="2943"/>
    <cellStyle name="Normal 31" xfId="2944"/>
    <cellStyle name="Normal 31 2" xfId="2945"/>
    <cellStyle name="Normal 31 3" xfId="2946"/>
    <cellStyle name="Normal 31 4" xfId="2947"/>
    <cellStyle name="Normal 31 5" xfId="2948"/>
    <cellStyle name="Normal 31 6" xfId="2949"/>
    <cellStyle name="Normal 31 7" xfId="2950"/>
    <cellStyle name="Normal 31 8" xfId="2951"/>
    <cellStyle name="Normal 31 9" xfId="2952"/>
    <cellStyle name="Normal 32" xfId="2953"/>
    <cellStyle name="Normal 33" xfId="2954"/>
    <cellStyle name="Normal 34" xfId="2955"/>
    <cellStyle name="Normal 35" xfId="2956"/>
    <cellStyle name="Normal 36" xfId="2957"/>
    <cellStyle name="Normal 37" xfId="2958"/>
    <cellStyle name="Normal 38" xfId="2959"/>
    <cellStyle name="Normal 39" xfId="2960"/>
    <cellStyle name="Normal 4" xfId="128"/>
    <cellStyle name="Normal 4 10" xfId="2962"/>
    <cellStyle name="Normal 4 10 2" xfId="3561"/>
    <cellStyle name="Normal 4 11" xfId="2963"/>
    <cellStyle name="Normal 4 11 2" xfId="3562"/>
    <cellStyle name="Normal 4 12" xfId="2964"/>
    <cellStyle name="Normal 4 12 2" xfId="3563"/>
    <cellStyle name="Normal 4 13" xfId="2965"/>
    <cellStyle name="Normal 4 13 2" xfId="3564"/>
    <cellStyle name="Normal 4 14" xfId="2966"/>
    <cellStyle name="Normal 4 14 2" xfId="3565"/>
    <cellStyle name="Normal 4 15" xfId="2967"/>
    <cellStyle name="Normal 4 15 2" xfId="3566"/>
    <cellStyle name="Normal 4 16" xfId="2968"/>
    <cellStyle name="Normal 4 16 2" xfId="3567"/>
    <cellStyle name="Normal 4 17" xfId="2969"/>
    <cellStyle name="Normal 4 17 2" xfId="3568"/>
    <cellStyle name="Normal 4 18" xfId="2970"/>
    <cellStyle name="Normal 4 18 2" xfId="3569"/>
    <cellStyle name="Normal 4 19" xfId="2971"/>
    <cellStyle name="Normal 4 19 2" xfId="3570"/>
    <cellStyle name="Normal 4 2" xfId="585"/>
    <cellStyle name="Normal 4 2 2" xfId="3571"/>
    <cellStyle name="Normal 4 20" xfId="2972"/>
    <cellStyle name="Normal 4 20 2" xfId="3572"/>
    <cellStyle name="Normal 4 21" xfId="2973"/>
    <cellStyle name="Normal 4 21 2" xfId="3573"/>
    <cellStyle name="Normal 4 22" xfId="2974"/>
    <cellStyle name="Normal 4 22 2" xfId="3574"/>
    <cellStyle name="Normal 4 23" xfId="2975"/>
    <cellStyle name="Normal 4 23 2" xfId="3575"/>
    <cellStyle name="Normal 4 24" xfId="2976"/>
    <cellStyle name="Normal 4 24 2" xfId="3576"/>
    <cellStyle name="Normal 4 25" xfId="2977"/>
    <cellStyle name="Normal 4 25 2" xfId="3577"/>
    <cellStyle name="Normal 4 26" xfId="2961"/>
    <cellStyle name="Normal 4 3" xfId="598"/>
    <cellStyle name="Normal 4 3 2" xfId="3578"/>
    <cellStyle name="Normal 4 3 3" xfId="2978"/>
    <cellStyle name="Normal 4 4" xfId="2979"/>
    <cellStyle name="Normal 4 4 2" xfId="3579"/>
    <cellStyle name="Normal 4 5" xfId="2980"/>
    <cellStyle name="Normal 4 5 2" xfId="3580"/>
    <cellStyle name="Normal 4 6" xfId="2981"/>
    <cellStyle name="Normal 4 6 2" xfId="3581"/>
    <cellStyle name="Normal 4 7" xfId="2982"/>
    <cellStyle name="Normal 4 7 2" xfId="3582"/>
    <cellStyle name="Normal 4 8" xfId="2983"/>
    <cellStyle name="Normal 4 8 2" xfId="3583"/>
    <cellStyle name="Normal 4 9" xfId="2984"/>
    <cellStyle name="Normal 4 9 2" xfId="3584"/>
    <cellStyle name="Normal 4_Questionnaire2009_FF-HANDBALL" xfId="2985"/>
    <cellStyle name="Normal 40" xfId="2986"/>
    <cellStyle name="Normal 41" xfId="2987"/>
    <cellStyle name="Normal 42" xfId="2988"/>
    <cellStyle name="Normal 43" xfId="2989"/>
    <cellStyle name="Normal 44" xfId="2990"/>
    <cellStyle name="Normal 45" xfId="2991"/>
    <cellStyle name="Normal 46" xfId="2992"/>
    <cellStyle name="Normal 47" xfId="2993"/>
    <cellStyle name="Normal 48" xfId="2994"/>
    <cellStyle name="Normal 49" xfId="2995"/>
    <cellStyle name="Normal 5" xfId="109"/>
    <cellStyle name="Normal 5 2" xfId="2996"/>
    <cellStyle name="Normal 50" xfId="2997"/>
    <cellStyle name="Normal 51" xfId="2998"/>
    <cellStyle name="Normal 52" xfId="2999"/>
    <cellStyle name="Normal 53" xfId="3000"/>
    <cellStyle name="Normal 54" xfId="3001"/>
    <cellStyle name="Normal 55" xfId="3002"/>
    <cellStyle name="Normal 56" xfId="3003"/>
    <cellStyle name="Normal 57" xfId="3004"/>
    <cellStyle name="Normal 58" xfId="3005"/>
    <cellStyle name="Normal 59" xfId="3006"/>
    <cellStyle name="Normal 6" xfId="20"/>
    <cellStyle name="Normal 6 2" xfId="3007"/>
    <cellStyle name="Normal 60" xfId="3008"/>
    <cellStyle name="Normal 61" xfId="3009"/>
    <cellStyle name="Normal 62" xfId="3010"/>
    <cellStyle name="Normal 63" xfId="3011"/>
    <cellStyle name="Normal 64" xfId="3012"/>
    <cellStyle name="Normal 65" xfId="3013"/>
    <cellStyle name="Normal 66" xfId="3014"/>
    <cellStyle name="Normal 67" xfId="3015"/>
    <cellStyle name="Normal 68" xfId="3016"/>
    <cellStyle name="Normal 69" xfId="3017"/>
    <cellStyle name="Normal 7" xfId="112"/>
    <cellStyle name="Normal 7 2" xfId="3018"/>
    <cellStyle name="Normal 70" xfId="3019"/>
    <cellStyle name="Normal 71" xfId="3020"/>
    <cellStyle name="Normal 72" xfId="3021"/>
    <cellStyle name="Normal 73" xfId="3022"/>
    <cellStyle name="Normal 74" xfId="3023"/>
    <cellStyle name="Normal 75" xfId="3024"/>
    <cellStyle name="Normal 76" xfId="3025"/>
    <cellStyle name="Normal 77" xfId="3026"/>
    <cellStyle name="Normal 78" xfId="3027"/>
    <cellStyle name="Normal 79" xfId="3028"/>
    <cellStyle name="Normal 8" xfId="538"/>
    <cellStyle name="Normal 8 10" xfId="3030"/>
    <cellStyle name="Normal 8 11" xfId="3031"/>
    <cellStyle name="Normal 8 12" xfId="3032"/>
    <cellStyle name="Normal 8 13" xfId="3033"/>
    <cellStyle name="Normal 8 14" xfId="3034"/>
    <cellStyle name="Normal 8 15" xfId="3035"/>
    <cellStyle name="Normal 8 16" xfId="3036"/>
    <cellStyle name="Normal 8 17" xfId="3037"/>
    <cellStyle name="Normal 8 18" xfId="3038"/>
    <cellStyle name="Normal 8 19" xfId="3039"/>
    <cellStyle name="Normal 8 2" xfId="3040"/>
    <cellStyle name="Normal 8 20" xfId="3041"/>
    <cellStyle name="Normal 8 21" xfId="3042"/>
    <cellStyle name="Normal 8 22" xfId="3043"/>
    <cellStyle name="Normal 8 23" xfId="3044"/>
    <cellStyle name="Normal 8 24" xfId="3045"/>
    <cellStyle name="Normal 8 25" xfId="3046"/>
    <cellStyle name="Normal 8 26" xfId="3029"/>
    <cellStyle name="Normal 8 3" xfId="3047"/>
    <cellStyle name="Normal 8 4" xfId="3048"/>
    <cellStyle name="Normal 8 5" xfId="3049"/>
    <cellStyle name="Normal 8 6" xfId="3050"/>
    <cellStyle name="Normal 8 7" xfId="3051"/>
    <cellStyle name="Normal 8 8" xfId="3052"/>
    <cellStyle name="Normal 8 9" xfId="3053"/>
    <cellStyle name="Normal 80" xfId="3054"/>
    <cellStyle name="Normal 81" xfId="3055"/>
    <cellStyle name="Normal 82" xfId="3056"/>
    <cellStyle name="Normal 83" xfId="3057"/>
    <cellStyle name="Normal 84" xfId="3058"/>
    <cellStyle name="Normal 85" xfId="3059"/>
    <cellStyle name="Normal 86" xfId="3060"/>
    <cellStyle name="Normal 87" xfId="3061"/>
    <cellStyle name="Normal 88" xfId="3062"/>
    <cellStyle name="Normal 89" xfId="3063"/>
    <cellStyle name="Normal 9" xfId="3064"/>
    <cellStyle name="Normal 90" xfId="3065"/>
    <cellStyle name="Normal 91" xfId="3066"/>
    <cellStyle name="Normal 92" xfId="3067"/>
    <cellStyle name="Normal 93" xfId="3068"/>
    <cellStyle name="Normal 94" xfId="3069"/>
    <cellStyle name="Normal 95" xfId="3070"/>
    <cellStyle name="Normal 96" xfId="3071"/>
    <cellStyle name="Normal 97" xfId="3072"/>
    <cellStyle name="Normal 98" xfId="3073"/>
    <cellStyle name="Normal 99" xfId="3074"/>
    <cellStyle name="Normal_Feuil1" xfId="7"/>
    <cellStyle name="Normal_Feuil4" xfId="8"/>
    <cellStyle name="Normal_Maquette à contrôler_panofranc2012_extrait PDL" xfId="9"/>
    <cellStyle name="Normal_Maquette à saisir_5" xfId="10"/>
    <cellStyle name="Normal_Maquette à saisir_panofranc2012_extrait PDL" xfId="11"/>
    <cellStyle name="Normal_TCEMP003_1" xfId="12"/>
    <cellStyle name="Normal_xxpop0212" xfId="13"/>
    <cellStyle name="Pourcentage" xfId="14" builtinId="5"/>
    <cellStyle name="Pourcentage 10" xfId="3585"/>
    <cellStyle name="Pourcentage 2" xfId="15"/>
    <cellStyle name="Pourcentage 2 2" xfId="16"/>
    <cellStyle name="Pourcentage 2 2 2" xfId="587"/>
    <cellStyle name="Pourcentage 2 2 3" xfId="586"/>
    <cellStyle name="Pourcentage 2 3" xfId="88"/>
    <cellStyle name="Pourcentage 2 4" xfId="526"/>
    <cellStyle name="Pourcentage 2 5" xfId="3075"/>
    <cellStyle name="Pourcentage 3" xfId="17"/>
    <cellStyle name="Pourcentage 3 2" xfId="494"/>
    <cellStyle name="Pourcentage 3 2 2" xfId="589"/>
    <cellStyle name="Pourcentage 3 3" xfId="588"/>
    <cellStyle name="Pourcentage 4" xfId="535"/>
    <cellStyle name="Pourcentage 4 2" xfId="600"/>
    <cellStyle name="Pourcentage 4 3" xfId="3076"/>
    <cellStyle name="Pourcentage 5" xfId="3077"/>
    <cellStyle name="Pourcentage 6" xfId="3078"/>
    <cellStyle name="Pourcentage 7" xfId="3079"/>
    <cellStyle name="Pourcentage 8" xfId="3080"/>
    <cellStyle name="Pourcentage 9" xfId="3081"/>
    <cellStyle name="Satisfaisant" xfId="545" builtinId="26" customBuiltin="1"/>
    <cellStyle name="Satisfaisant 2" xfId="90"/>
    <cellStyle name="Satisfaisant 2 10" xfId="3083"/>
    <cellStyle name="Satisfaisant 2 11" xfId="3084"/>
    <cellStyle name="Satisfaisant 2 12" xfId="3085"/>
    <cellStyle name="Satisfaisant 2 13" xfId="3086"/>
    <cellStyle name="Satisfaisant 2 14" xfId="3087"/>
    <cellStyle name="Satisfaisant 2 15" xfId="3088"/>
    <cellStyle name="Satisfaisant 2 16" xfId="3089"/>
    <cellStyle name="Satisfaisant 2 17" xfId="3090"/>
    <cellStyle name="Satisfaisant 2 18" xfId="3091"/>
    <cellStyle name="Satisfaisant 2 19" xfId="3092"/>
    <cellStyle name="Satisfaisant 2 2" xfId="3093"/>
    <cellStyle name="Satisfaisant 2 20" xfId="3094"/>
    <cellStyle name="Satisfaisant 2 21" xfId="3095"/>
    <cellStyle name="Satisfaisant 2 22" xfId="3096"/>
    <cellStyle name="Satisfaisant 2 23" xfId="3097"/>
    <cellStyle name="Satisfaisant 2 24" xfId="3098"/>
    <cellStyle name="Satisfaisant 2 25" xfId="3099"/>
    <cellStyle name="Satisfaisant 2 26" xfId="3082"/>
    <cellStyle name="Satisfaisant 2 3" xfId="3100"/>
    <cellStyle name="Satisfaisant 2 4" xfId="3101"/>
    <cellStyle name="Satisfaisant 2 5" xfId="3102"/>
    <cellStyle name="Satisfaisant 2 6" xfId="3103"/>
    <cellStyle name="Satisfaisant 2 7" xfId="3104"/>
    <cellStyle name="Satisfaisant 2 8" xfId="3105"/>
    <cellStyle name="Satisfaisant 2 9" xfId="3106"/>
    <cellStyle name="Satisfaisant 3" xfId="89"/>
    <cellStyle name="Satisfaisant 3 10" xfId="3107"/>
    <cellStyle name="Satisfaisant 3 11" xfId="3108"/>
    <cellStyle name="Satisfaisant 3 12" xfId="3109"/>
    <cellStyle name="Satisfaisant 3 13" xfId="3110"/>
    <cellStyle name="Satisfaisant 3 14" xfId="3111"/>
    <cellStyle name="Satisfaisant 3 15" xfId="3112"/>
    <cellStyle name="Satisfaisant 3 16" xfId="3113"/>
    <cellStyle name="Satisfaisant 3 17" xfId="3114"/>
    <cellStyle name="Satisfaisant 3 18" xfId="3115"/>
    <cellStyle name="Satisfaisant 3 19" xfId="3116"/>
    <cellStyle name="Satisfaisant 3 2" xfId="3117"/>
    <cellStyle name="Satisfaisant 3 20" xfId="3118"/>
    <cellStyle name="Satisfaisant 3 21" xfId="3119"/>
    <cellStyle name="Satisfaisant 3 22" xfId="3120"/>
    <cellStyle name="Satisfaisant 3 23" xfId="3121"/>
    <cellStyle name="Satisfaisant 3 24" xfId="3122"/>
    <cellStyle name="Satisfaisant 3 25" xfId="3123"/>
    <cellStyle name="Satisfaisant 3 3" xfId="3124"/>
    <cellStyle name="Satisfaisant 3 4" xfId="3125"/>
    <cellStyle name="Satisfaisant 3 5" xfId="3126"/>
    <cellStyle name="Satisfaisant 3 6" xfId="3127"/>
    <cellStyle name="Satisfaisant 3 7" xfId="3128"/>
    <cellStyle name="Satisfaisant 3 8" xfId="3129"/>
    <cellStyle name="Satisfaisant 3 9" xfId="3130"/>
    <cellStyle name="Satisfaisant 4" xfId="533"/>
    <cellStyle name="Sortie" xfId="549" builtinId="21" customBuiltin="1"/>
    <cellStyle name="Sortie 2" xfId="92"/>
    <cellStyle name="Sortie 2 10" xfId="3133"/>
    <cellStyle name="Sortie 2 11" xfId="3134"/>
    <cellStyle name="Sortie 2 12" xfId="3135"/>
    <cellStyle name="Sortie 2 13" xfId="3136"/>
    <cellStyle name="Sortie 2 14" xfId="3137"/>
    <cellStyle name="Sortie 2 15" xfId="3138"/>
    <cellStyle name="Sortie 2 16" xfId="3139"/>
    <cellStyle name="Sortie 2 17" xfId="3140"/>
    <cellStyle name="Sortie 2 18" xfId="3141"/>
    <cellStyle name="Sortie 2 19" xfId="3142"/>
    <cellStyle name="Sortie 2 2" xfId="3143"/>
    <cellStyle name="Sortie 2 20" xfId="3144"/>
    <cellStyle name="Sortie 2 21" xfId="3145"/>
    <cellStyle name="Sortie 2 22" xfId="3146"/>
    <cellStyle name="Sortie 2 23" xfId="3147"/>
    <cellStyle name="Sortie 2 24" xfId="3148"/>
    <cellStyle name="Sortie 2 25" xfId="3149"/>
    <cellStyle name="Sortie 2 26" xfId="3132"/>
    <cellStyle name="Sortie 2 3" xfId="3150"/>
    <cellStyle name="Sortie 2 4" xfId="3151"/>
    <cellStyle name="Sortie 2 5" xfId="3152"/>
    <cellStyle name="Sortie 2 6" xfId="3153"/>
    <cellStyle name="Sortie 2 7" xfId="3154"/>
    <cellStyle name="Sortie 2 8" xfId="3155"/>
    <cellStyle name="Sortie 2 9" xfId="3156"/>
    <cellStyle name="Sortie 3" xfId="91"/>
    <cellStyle name="Sortie 3 10" xfId="3158"/>
    <cellStyle name="Sortie 3 11" xfId="3159"/>
    <cellStyle name="Sortie 3 12" xfId="3160"/>
    <cellStyle name="Sortie 3 13" xfId="3161"/>
    <cellStyle name="Sortie 3 14" xfId="3162"/>
    <cellStyle name="Sortie 3 15" xfId="3163"/>
    <cellStyle name="Sortie 3 16" xfId="3164"/>
    <cellStyle name="Sortie 3 17" xfId="3165"/>
    <cellStyle name="Sortie 3 18" xfId="3166"/>
    <cellStyle name="Sortie 3 19" xfId="3167"/>
    <cellStyle name="Sortie 3 2" xfId="3168"/>
    <cellStyle name="Sortie 3 20" xfId="3169"/>
    <cellStyle name="Sortie 3 21" xfId="3170"/>
    <cellStyle name="Sortie 3 22" xfId="3171"/>
    <cellStyle name="Sortie 3 23" xfId="3172"/>
    <cellStyle name="Sortie 3 24" xfId="3173"/>
    <cellStyle name="Sortie 3 25" xfId="3174"/>
    <cellStyle name="Sortie 3 26" xfId="3157"/>
    <cellStyle name="Sortie 3 3" xfId="3175"/>
    <cellStyle name="Sortie 3 4" xfId="3176"/>
    <cellStyle name="Sortie 3 5" xfId="3177"/>
    <cellStyle name="Sortie 3 6" xfId="3178"/>
    <cellStyle name="Sortie 3 7" xfId="3179"/>
    <cellStyle name="Sortie 3 8" xfId="3180"/>
    <cellStyle name="Sortie 3 9" xfId="3181"/>
    <cellStyle name="Sortie 4" xfId="524"/>
    <cellStyle name="Sortie 5" xfId="3131"/>
    <cellStyle name="TableStyleLight1" xfId="18"/>
    <cellStyle name="Texte explicatif" xfId="555" builtinId="53" customBuiltin="1"/>
    <cellStyle name="Texte explicatif 2" xfId="94"/>
    <cellStyle name="Texte explicatif 2 10" xfId="3183"/>
    <cellStyle name="Texte explicatif 2 11" xfId="3184"/>
    <cellStyle name="Texte explicatif 2 12" xfId="3185"/>
    <cellStyle name="Texte explicatif 2 13" xfId="3186"/>
    <cellStyle name="Texte explicatif 2 14" xfId="3187"/>
    <cellStyle name="Texte explicatif 2 15" xfId="3188"/>
    <cellStyle name="Texte explicatif 2 16" xfId="3189"/>
    <cellStyle name="Texte explicatif 2 17" xfId="3190"/>
    <cellStyle name="Texte explicatif 2 18" xfId="3191"/>
    <cellStyle name="Texte explicatif 2 19" xfId="3192"/>
    <cellStyle name="Texte explicatif 2 2" xfId="3193"/>
    <cellStyle name="Texte explicatif 2 20" xfId="3194"/>
    <cellStyle name="Texte explicatif 2 21" xfId="3195"/>
    <cellStyle name="Texte explicatif 2 22" xfId="3196"/>
    <cellStyle name="Texte explicatif 2 23" xfId="3197"/>
    <cellStyle name="Texte explicatif 2 24" xfId="3198"/>
    <cellStyle name="Texte explicatif 2 25" xfId="3199"/>
    <cellStyle name="Texte explicatif 2 26" xfId="3182"/>
    <cellStyle name="Texte explicatif 2 3" xfId="3200"/>
    <cellStyle name="Texte explicatif 2 4" xfId="3201"/>
    <cellStyle name="Texte explicatif 2 5" xfId="3202"/>
    <cellStyle name="Texte explicatif 2 6" xfId="3203"/>
    <cellStyle name="Texte explicatif 2 7" xfId="3204"/>
    <cellStyle name="Texte explicatif 2 8" xfId="3205"/>
    <cellStyle name="Texte explicatif 2 9" xfId="3206"/>
    <cellStyle name="Texte explicatif 3" xfId="93"/>
    <cellStyle name="Texte explicatif 3 10" xfId="3207"/>
    <cellStyle name="Texte explicatif 3 11" xfId="3208"/>
    <cellStyle name="Texte explicatif 3 12" xfId="3209"/>
    <cellStyle name="Texte explicatif 3 13" xfId="3210"/>
    <cellStyle name="Texte explicatif 3 14" xfId="3211"/>
    <cellStyle name="Texte explicatif 3 15" xfId="3212"/>
    <cellStyle name="Texte explicatif 3 16" xfId="3213"/>
    <cellStyle name="Texte explicatif 3 17" xfId="3214"/>
    <cellStyle name="Texte explicatif 3 18" xfId="3215"/>
    <cellStyle name="Texte explicatif 3 19" xfId="3216"/>
    <cellStyle name="Texte explicatif 3 2" xfId="3217"/>
    <cellStyle name="Texte explicatif 3 20" xfId="3218"/>
    <cellStyle name="Texte explicatif 3 21" xfId="3219"/>
    <cellStyle name="Texte explicatif 3 22" xfId="3220"/>
    <cellStyle name="Texte explicatif 3 23" xfId="3221"/>
    <cellStyle name="Texte explicatif 3 24" xfId="3222"/>
    <cellStyle name="Texte explicatif 3 25" xfId="3223"/>
    <cellStyle name="Texte explicatif 3 3" xfId="3224"/>
    <cellStyle name="Texte explicatif 3 4" xfId="3225"/>
    <cellStyle name="Texte explicatif 3 5" xfId="3226"/>
    <cellStyle name="Texte explicatif 3 6" xfId="3227"/>
    <cellStyle name="Texte explicatif 3 7" xfId="3228"/>
    <cellStyle name="Texte explicatif 3 8" xfId="3229"/>
    <cellStyle name="Texte explicatif 3 9" xfId="3230"/>
    <cellStyle name="Titre" xfId="540" builtinId="15" customBuiltin="1"/>
    <cellStyle name="Titre 1" xfId="522"/>
    <cellStyle name="Titre 2" xfId="96"/>
    <cellStyle name="Titre 2 2" xfId="530"/>
    <cellStyle name="Titre 3" xfId="95"/>
    <cellStyle name="Titre 3 2" xfId="590"/>
    <cellStyle name="Titre 4" xfId="3231"/>
    <cellStyle name="Titre 1" xfId="541" builtinId="16" customBuiltin="1"/>
    <cellStyle name="Titre 1 2" xfId="98"/>
    <cellStyle name="Titre 1 2 10" xfId="3234"/>
    <cellStyle name="Titre 1 2 11" xfId="3235"/>
    <cellStyle name="Titre 1 2 12" xfId="3236"/>
    <cellStyle name="Titre 1 2 13" xfId="3237"/>
    <cellStyle name="Titre 1 2 14" xfId="3238"/>
    <cellStyle name="Titre 1 2 15" xfId="3239"/>
    <cellStyle name="Titre 1 2 16" xfId="3240"/>
    <cellStyle name="Titre 1 2 17" xfId="3241"/>
    <cellStyle name="Titre 1 2 18" xfId="3242"/>
    <cellStyle name="Titre 1 2 19" xfId="3243"/>
    <cellStyle name="Titre 1 2 2" xfId="3244"/>
    <cellStyle name="Titre 1 2 20" xfId="3245"/>
    <cellStyle name="Titre 1 2 21" xfId="3246"/>
    <cellStyle name="Titre 1 2 22" xfId="3247"/>
    <cellStyle name="Titre 1 2 23" xfId="3248"/>
    <cellStyle name="Titre 1 2 24" xfId="3249"/>
    <cellStyle name="Titre 1 2 25" xfId="3250"/>
    <cellStyle name="Titre 1 2 26" xfId="3233"/>
    <cellStyle name="Titre 1 2 3" xfId="3251"/>
    <cellStyle name="Titre 1 2 4" xfId="3252"/>
    <cellStyle name="Titre 1 2 5" xfId="3253"/>
    <cellStyle name="Titre 1 2 6" xfId="3254"/>
    <cellStyle name="Titre 1 2 7" xfId="3255"/>
    <cellStyle name="Titre 1 2 8" xfId="3256"/>
    <cellStyle name="Titre 1 2 9" xfId="3257"/>
    <cellStyle name="Titre 1 3" xfId="97"/>
    <cellStyle name="Titre 1 3 10" xfId="3259"/>
    <cellStyle name="Titre 1 3 11" xfId="3260"/>
    <cellStyle name="Titre 1 3 12" xfId="3261"/>
    <cellStyle name="Titre 1 3 13" xfId="3262"/>
    <cellStyle name="Titre 1 3 14" xfId="3263"/>
    <cellStyle name="Titre 1 3 15" xfId="3264"/>
    <cellStyle name="Titre 1 3 16" xfId="3265"/>
    <cellStyle name="Titre 1 3 17" xfId="3266"/>
    <cellStyle name="Titre 1 3 18" xfId="3267"/>
    <cellStyle name="Titre 1 3 19" xfId="3268"/>
    <cellStyle name="Titre 1 3 2" xfId="3269"/>
    <cellStyle name="Titre 1 3 20" xfId="3270"/>
    <cellStyle name="Titre 1 3 21" xfId="3271"/>
    <cellStyle name="Titre 1 3 22" xfId="3272"/>
    <cellStyle name="Titre 1 3 23" xfId="3273"/>
    <cellStyle name="Titre 1 3 24" xfId="3274"/>
    <cellStyle name="Titre 1 3 25" xfId="3275"/>
    <cellStyle name="Titre 1 3 26" xfId="3258"/>
    <cellStyle name="Titre 1 3 3" xfId="3276"/>
    <cellStyle name="Titre 1 3 4" xfId="3277"/>
    <cellStyle name="Titre 1 3 5" xfId="3278"/>
    <cellStyle name="Titre 1 3 6" xfId="3279"/>
    <cellStyle name="Titre 1 3 7" xfId="3280"/>
    <cellStyle name="Titre 1 3 8" xfId="3281"/>
    <cellStyle name="Titre 1 3 9" xfId="3282"/>
    <cellStyle name="Titre 1 4" xfId="520"/>
    <cellStyle name="Titre 1 5" xfId="3232"/>
    <cellStyle name="Titre 2" xfId="542" builtinId="17" customBuiltin="1"/>
    <cellStyle name="Titre 2 2" xfId="100"/>
    <cellStyle name="Titre 2 2 10" xfId="3285"/>
    <cellStyle name="Titre 2 2 11" xfId="3286"/>
    <cellStyle name="Titre 2 2 12" xfId="3287"/>
    <cellStyle name="Titre 2 2 13" xfId="3288"/>
    <cellStyle name="Titre 2 2 14" xfId="3289"/>
    <cellStyle name="Titre 2 2 15" xfId="3290"/>
    <cellStyle name="Titre 2 2 16" xfId="3291"/>
    <cellStyle name="Titre 2 2 17" xfId="3292"/>
    <cellStyle name="Titre 2 2 18" xfId="3293"/>
    <cellStyle name="Titre 2 2 19" xfId="3294"/>
    <cellStyle name="Titre 2 2 2" xfId="3295"/>
    <cellStyle name="Titre 2 2 20" xfId="3296"/>
    <cellStyle name="Titre 2 2 21" xfId="3297"/>
    <cellStyle name="Titre 2 2 22" xfId="3298"/>
    <cellStyle name="Titre 2 2 23" xfId="3299"/>
    <cellStyle name="Titre 2 2 24" xfId="3300"/>
    <cellStyle name="Titre 2 2 25" xfId="3301"/>
    <cellStyle name="Titre 2 2 26" xfId="3284"/>
    <cellStyle name="Titre 2 2 3" xfId="3302"/>
    <cellStyle name="Titre 2 2 4" xfId="3303"/>
    <cellStyle name="Titre 2 2 5" xfId="3304"/>
    <cellStyle name="Titre 2 2 6" xfId="3305"/>
    <cellStyle name="Titre 2 2 7" xfId="3306"/>
    <cellStyle name="Titre 2 2 8" xfId="3307"/>
    <cellStyle name="Titre 2 2 9" xfId="3308"/>
    <cellStyle name="Titre 2 3" xfId="99"/>
    <cellStyle name="Titre 2 3 10" xfId="3310"/>
    <cellStyle name="Titre 2 3 11" xfId="3311"/>
    <cellStyle name="Titre 2 3 12" xfId="3312"/>
    <cellStyle name="Titre 2 3 13" xfId="3313"/>
    <cellStyle name="Titre 2 3 14" xfId="3314"/>
    <cellStyle name="Titre 2 3 15" xfId="3315"/>
    <cellStyle name="Titre 2 3 16" xfId="3316"/>
    <cellStyle name="Titre 2 3 17" xfId="3317"/>
    <cellStyle name="Titre 2 3 18" xfId="3318"/>
    <cellStyle name="Titre 2 3 19" xfId="3319"/>
    <cellStyle name="Titre 2 3 2" xfId="3320"/>
    <cellStyle name="Titre 2 3 20" xfId="3321"/>
    <cellStyle name="Titre 2 3 21" xfId="3322"/>
    <cellStyle name="Titre 2 3 22" xfId="3323"/>
    <cellStyle name="Titre 2 3 23" xfId="3324"/>
    <cellStyle name="Titre 2 3 24" xfId="3325"/>
    <cellStyle name="Titre 2 3 25" xfId="3326"/>
    <cellStyle name="Titre 2 3 26" xfId="3309"/>
    <cellStyle name="Titre 2 3 3" xfId="3327"/>
    <cellStyle name="Titre 2 3 4" xfId="3328"/>
    <cellStyle name="Titre 2 3 5" xfId="3329"/>
    <cellStyle name="Titre 2 3 6" xfId="3330"/>
    <cellStyle name="Titre 2 3 7" xfId="3331"/>
    <cellStyle name="Titre 2 3 8" xfId="3332"/>
    <cellStyle name="Titre 2 3 9" xfId="3333"/>
    <cellStyle name="Titre 2 4" xfId="528"/>
    <cellStyle name="Titre 2 5" xfId="3283"/>
    <cellStyle name="Titre 3" xfId="543" builtinId="18" customBuiltin="1"/>
    <cellStyle name="Titre 3 2" xfId="102"/>
    <cellStyle name="Titre 3 2 10" xfId="3336"/>
    <cellStyle name="Titre 3 2 11" xfId="3337"/>
    <cellStyle name="Titre 3 2 12" xfId="3338"/>
    <cellStyle name="Titre 3 2 13" xfId="3339"/>
    <cellStyle name="Titre 3 2 14" xfId="3340"/>
    <cellStyle name="Titre 3 2 15" xfId="3341"/>
    <cellStyle name="Titre 3 2 16" xfId="3342"/>
    <cellStyle name="Titre 3 2 17" xfId="3343"/>
    <cellStyle name="Titre 3 2 18" xfId="3344"/>
    <cellStyle name="Titre 3 2 19" xfId="3345"/>
    <cellStyle name="Titre 3 2 2" xfId="3346"/>
    <cellStyle name="Titre 3 2 20" xfId="3347"/>
    <cellStyle name="Titre 3 2 21" xfId="3348"/>
    <cellStyle name="Titre 3 2 22" xfId="3349"/>
    <cellStyle name="Titre 3 2 23" xfId="3350"/>
    <cellStyle name="Titre 3 2 24" xfId="3351"/>
    <cellStyle name="Titre 3 2 25" xfId="3352"/>
    <cellStyle name="Titre 3 2 26" xfId="3335"/>
    <cellStyle name="Titre 3 2 3" xfId="3353"/>
    <cellStyle name="Titre 3 2 4" xfId="3354"/>
    <cellStyle name="Titre 3 2 5" xfId="3355"/>
    <cellStyle name="Titre 3 2 6" xfId="3356"/>
    <cellStyle name="Titre 3 2 7" xfId="3357"/>
    <cellStyle name="Titre 3 2 8" xfId="3358"/>
    <cellStyle name="Titre 3 2 9" xfId="3359"/>
    <cellStyle name="Titre 3 3" xfId="101"/>
    <cellStyle name="Titre 3 3 10" xfId="3361"/>
    <cellStyle name="Titre 3 3 11" xfId="3362"/>
    <cellStyle name="Titre 3 3 12" xfId="3363"/>
    <cellStyle name="Titre 3 3 13" xfId="3364"/>
    <cellStyle name="Titre 3 3 14" xfId="3365"/>
    <cellStyle name="Titre 3 3 15" xfId="3366"/>
    <cellStyle name="Titre 3 3 16" xfId="3367"/>
    <cellStyle name="Titre 3 3 17" xfId="3368"/>
    <cellStyle name="Titre 3 3 18" xfId="3369"/>
    <cellStyle name="Titre 3 3 19" xfId="3370"/>
    <cellStyle name="Titre 3 3 2" xfId="3371"/>
    <cellStyle name="Titre 3 3 20" xfId="3372"/>
    <cellStyle name="Titre 3 3 21" xfId="3373"/>
    <cellStyle name="Titre 3 3 22" xfId="3374"/>
    <cellStyle name="Titre 3 3 23" xfId="3375"/>
    <cellStyle name="Titre 3 3 24" xfId="3376"/>
    <cellStyle name="Titre 3 3 25" xfId="3377"/>
    <cellStyle name="Titre 3 3 26" xfId="3360"/>
    <cellStyle name="Titre 3 3 3" xfId="3378"/>
    <cellStyle name="Titre 3 3 4" xfId="3379"/>
    <cellStyle name="Titre 3 3 5" xfId="3380"/>
    <cellStyle name="Titre 3 3 6" xfId="3381"/>
    <cellStyle name="Titre 3 3 7" xfId="3382"/>
    <cellStyle name="Titre 3 3 8" xfId="3383"/>
    <cellStyle name="Titre 3 3 9" xfId="3384"/>
    <cellStyle name="Titre 3 4" xfId="519"/>
    <cellStyle name="Titre 3 5" xfId="3334"/>
    <cellStyle name="Titre 4" xfId="544" builtinId="19" customBuiltin="1"/>
    <cellStyle name="Titre 4 2" xfId="104"/>
    <cellStyle name="Titre 4 2 10" xfId="3387"/>
    <cellStyle name="Titre 4 2 11" xfId="3388"/>
    <cellStyle name="Titre 4 2 12" xfId="3389"/>
    <cellStyle name="Titre 4 2 13" xfId="3390"/>
    <cellStyle name="Titre 4 2 14" xfId="3391"/>
    <cellStyle name="Titre 4 2 15" xfId="3392"/>
    <cellStyle name="Titre 4 2 16" xfId="3393"/>
    <cellStyle name="Titre 4 2 17" xfId="3394"/>
    <cellStyle name="Titre 4 2 18" xfId="3395"/>
    <cellStyle name="Titre 4 2 19" xfId="3396"/>
    <cellStyle name="Titre 4 2 2" xfId="3397"/>
    <cellStyle name="Titre 4 2 20" xfId="3398"/>
    <cellStyle name="Titre 4 2 21" xfId="3399"/>
    <cellStyle name="Titre 4 2 22" xfId="3400"/>
    <cellStyle name="Titre 4 2 23" xfId="3401"/>
    <cellStyle name="Titre 4 2 24" xfId="3402"/>
    <cellStyle name="Titre 4 2 25" xfId="3403"/>
    <cellStyle name="Titre 4 2 26" xfId="3386"/>
    <cellStyle name="Titre 4 2 3" xfId="3404"/>
    <cellStyle name="Titre 4 2 4" xfId="3405"/>
    <cellStyle name="Titre 4 2 5" xfId="3406"/>
    <cellStyle name="Titre 4 2 6" xfId="3407"/>
    <cellStyle name="Titre 4 2 7" xfId="3408"/>
    <cellStyle name="Titre 4 2 8" xfId="3409"/>
    <cellStyle name="Titre 4 2 9" xfId="3410"/>
    <cellStyle name="Titre 4 3" xfId="103"/>
    <cellStyle name="Titre 4 3 10" xfId="3412"/>
    <cellStyle name="Titre 4 3 11" xfId="3413"/>
    <cellStyle name="Titre 4 3 12" xfId="3414"/>
    <cellStyle name="Titre 4 3 13" xfId="3415"/>
    <cellStyle name="Titre 4 3 14" xfId="3416"/>
    <cellStyle name="Titre 4 3 15" xfId="3417"/>
    <cellStyle name="Titre 4 3 16" xfId="3418"/>
    <cellStyle name="Titre 4 3 17" xfId="3419"/>
    <cellStyle name="Titre 4 3 18" xfId="3420"/>
    <cellStyle name="Titre 4 3 19" xfId="3421"/>
    <cellStyle name="Titre 4 3 2" xfId="3422"/>
    <cellStyle name="Titre 4 3 20" xfId="3423"/>
    <cellStyle name="Titre 4 3 21" xfId="3424"/>
    <cellStyle name="Titre 4 3 22" xfId="3425"/>
    <cellStyle name="Titre 4 3 23" xfId="3426"/>
    <cellStyle name="Titre 4 3 24" xfId="3427"/>
    <cellStyle name="Titre 4 3 25" xfId="3428"/>
    <cellStyle name="Titre 4 3 26" xfId="3411"/>
    <cellStyle name="Titre 4 3 3" xfId="3429"/>
    <cellStyle name="Titre 4 3 4" xfId="3430"/>
    <cellStyle name="Titre 4 3 5" xfId="3431"/>
    <cellStyle name="Titre 4 3 6" xfId="3432"/>
    <cellStyle name="Titre 4 3 7" xfId="3433"/>
    <cellStyle name="Titre 4 3 8" xfId="3434"/>
    <cellStyle name="Titre 4 3 9" xfId="3435"/>
    <cellStyle name="Titre 4 4" xfId="517"/>
    <cellStyle name="Titre 4 5" xfId="3385"/>
    <cellStyle name="Total" xfId="556" builtinId="25" customBuiltin="1"/>
    <cellStyle name="Total 2" xfId="106"/>
    <cellStyle name="Total 2 10" xfId="3437"/>
    <cellStyle name="Total 2 11" xfId="3438"/>
    <cellStyle name="Total 2 12" xfId="3439"/>
    <cellStyle name="Total 2 13" xfId="3440"/>
    <cellStyle name="Total 2 14" xfId="3441"/>
    <cellStyle name="Total 2 15" xfId="3442"/>
    <cellStyle name="Total 2 16" xfId="3443"/>
    <cellStyle name="Total 2 17" xfId="3444"/>
    <cellStyle name="Total 2 18" xfId="3445"/>
    <cellStyle name="Total 2 19" xfId="3446"/>
    <cellStyle name="Total 2 2" xfId="3447"/>
    <cellStyle name="Total 2 20" xfId="3448"/>
    <cellStyle name="Total 2 21" xfId="3449"/>
    <cellStyle name="Total 2 22" xfId="3450"/>
    <cellStyle name="Total 2 23" xfId="3451"/>
    <cellStyle name="Total 2 24" xfId="3452"/>
    <cellStyle name="Total 2 25" xfId="3453"/>
    <cellStyle name="Total 2 26" xfId="3436"/>
    <cellStyle name="Total 2 3" xfId="3454"/>
    <cellStyle name="Total 2 4" xfId="3455"/>
    <cellStyle name="Total 2 5" xfId="3456"/>
    <cellStyle name="Total 2 6" xfId="3457"/>
    <cellStyle name="Total 2 7" xfId="3458"/>
    <cellStyle name="Total 2 8" xfId="3459"/>
    <cellStyle name="Total 2 9" xfId="3460"/>
    <cellStyle name="Total 3" xfId="105"/>
    <cellStyle name="Total 3 10" xfId="3462"/>
    <cellStyle name="Total 3 11" xfId="3463"/>
    <cellStyle name="Total 3 12" xfId="3464"/>
    <cellStyle name="Total 3 13" xfId="3465"/>
    <cellStyle name="Total 3 14" xfId="3466"/>
    <cellStyle name="Total 3 15" xfId="3467"/>
    <cellStyle name="Total 3 16" xfId="3468"/>
    <cellStyle name="Total 3 17" xfId="3469"/>
    <cellStyle name="Total 3 18" xfId="3470"/>
    <cellStyle name="Total 3 19" xfId="3471"/>
    <cellStyle name="Total 3 2" xfId="3472"/>
    <cellStyle name="Total 3 20" xfId="3473"/>
    <cellStyle name="Total 3 21" xfId="3474"/>
    <cellStyle name="Total 3 22" xfId="3475"/>
    <cellStyle name="Total 3 23" xfId="3476"/>
    <cellStyle name="Total 3 24" xfId="3477"/>
    <cellStyle name="Total 3 25" xfId="3478"/>
    <cellStyle name="Total 3 26" xfId="3461"/>
    <cellStyle name="Total 3 3" xfId="3479"/>
    <cellStyle name="Total 3 4" xfId="3480"/>
    <cellStyle name="Total 3 5" xfId="3481"/>
    <cellStyle name="Total 3 6" xfId="3482"/>
    <cellStyle name="Total 3 7" xfId="3483"/>
    <cellStyle name="Total 3 8" xfId="3484"/>
    <cellStyle name="Total 3 9" xfId="3485"/>
    <cellStyle name="Total 4" xfId="496"/>
    <cellStyle name="Vérification" xfId="552" builtinId="23" customBuiltin="1"/>
    <cellStyle name="Vérification 2" xfId="108"/>
    <cellStyle name="Vérification 2 10" xfId="3487"/>
    <cellStyle name="Vérification 2 11" xfId="3488"/>
    <cellStyle name="Vérification 2 12" xfId="3489"/>
    <cellStyle name="Vérification 2 13" xfId="3490"/>
    <cellStyle name="Vérification 2 14" xfId="3491"/>
    <cellStyle name="Vérification 2 15" xfId="3492"/>
    <cellStyle name="Vérification 2 16" xfId="3493"/>
    <cellStyle name="Vérification 2 17" xfId="3494"/>
    <cellStyle name="Vérification 2 18" xfId="3495"/>
    <cellStyle name="Vérification 2 19" xfId="3496"/>
    <cellStyle name="Vérification 2 2" xfId="3497"/>
    <cellStyle name="Vérification 2 20" xfId="3498"/>
    <cellStyle name="Vérification 2 21" xfId="3499"/>
    <cellStyle name="Vérification 2 22" xfId="3500"/>
    <cellStyle name="Vérification 2 23" xfId="3501"/>
    <cellStyle name="Vérification 2 24" xfId="3502"/>
    <cellStyle name="Vérification 2 25" xfId="3503"/>
    <cellStyle name="Vérification 2 26" xfId="3486"/>
    <cellStyle name="Vérification 2 3" xfId="3504"/>
    <cellStyle name="Vérification 2 4" xfId="3505"/>
    <cellStyle name="Vérification 2 5" xfId="3506"/>
    <cellStyle name="Vérification 2 6" xfId="3507"/>
    <cellStyle name="Vérification 2 7" xfId="3508"/>
    <cellStyle name="Vérification 2 8" xfId="3509"/>
    <cellStyle name="Vérification 2 9" xfId="3510"/>
    <cellStyle name="Vérification 3" xfId="107"/>
    <cellStyle name="Vérification 3 10" xfId="3511"/>
    <cellStyle name="Vérification 3 11" xfId="3512"/>
    <cellStyle name="Vérification 3 12" xfId="3513"/>
    <cellStyle name="Vérification 3 13" xfId="3514"/>
    <cellStyle name="Vérification 3 14" xfId="3515"/>
    <cellStyle name="Vérification 3 15" xfId="3516"/>
    <cellStyle name="Vérification 3 16" xfId="3517"/>
    <cellStyle name="Vérification 3 17" xfId="3518"/>
    <cellStyle name="Vérification 3 18" xfId="3519"/>
    <cellStyle name="Vérification 3 19" xfId="3520"/>
    <cellStyle name="Vérification 3 2" xfId="3521"/>
    <cellStyle name="Vérification 3 20" xfId="3522"/>
    <cellStyle name="Vérification 3 21" xfId="3523"/>
    <cellStyle name="Vérification 3 22" xfId="3524"/>
    <cellStyle name="Vérification 3 23" xfId="3525"/>
    <cellStyle name="Vérification 3 24" xfId="3526"/>
    <cellStyle name="Vérification 3 25" xfId="3527"/>
    <cellStyle name="Vérification 3 3" xfId="3528"/>
    <cellStyle name="Vérification 3 4" xfId="3529"/>
    <cellStyle name="Vérification 3 5" xfId="3530"/>
    <cellStyle name="Vérification 3 6" xfId="3531"/>
    <cellStyle name="Vérification 3 7" xfId="3532"/>
    <cellStyle name="Vérification 3 8" xfId="3533"/>
    <cellStyle name="Vérification 3 9" xfId="3534"/>
    <cellStyle name="Vérification 4" xfId="495"/>
  </cellStyles>
  <dxfs count="0"/>
  <tableStyles count="0" defaultTableStyle="TableStyleMedium9" defaultPivotStyle="PivotStyleLight16"/>
  <colors>
    <mruColors>
      <color rgb="FF005E63"/>
      <color rgb="FF84DEE0"/>
      <color rgb="FF00C8D2"/>
      <color rgb="FF00ABB4"/>
      <color rgb="FFF37021"/>
      <color rgb="FFFAC5A4"/>
      <color rgb="FFF9B58B"/>
      <color rgb="FFF9BB95"/>
      <color rgb="FF7A1D42"/>
      <color rgb="FFD29AA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295274</xdr:colOff>
      <xdr:row>39</xdr:row>
      <xdr:rowOff>139981</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725274" cy="75694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38100</xdr:colOff>
      <xdr:row>22</xdr:row>
      <xdr:rowOff>0</xdr:rowOff>
    </xdr:from>
    <xdr:to>
      <xdr:col>1</xdr:col>
      <xdr:colOff>200025</xdr:colOff>
      <xdr:row>22</xdr:row>
      <xdr:rowOff>0</xdr:rowOff>
    </xdr:to>
    <xdr:sp macro="" textlink="">
      <xdr:nvSpPr>
        <xdr:cNvPr id="121841"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22</xdr:row>
      <xdr:rowOff>0</xdr:rowOff>
    </xdr:from>
    <xdr:to>
      <xdr:col>1</xdr:col>
      <xdr:colOff>200025</xdr:colOff>
      <xdr:row>22</xdr:row>
      <xdr:rowOff>0</xdr:rowOff>
    </xdr:to>
    <xdr:sp macro="" textlink="">
      <xdr:nvSpPr>
        <xdr:cNvPr id="121842"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twoCellAnchor>
    <xdr:from>
      <xdr:col>1</xdr:col>
      <xdr:colOff>38100</xdr:colOff>
      <xdr:row>22</xdr:row>
      <xdr:rowOff>0</xdr:rowOff>
    </xdr:from>
    <xdr:to>
      <xdr:col>1</xdr:col>
      <xdr:colOff>200025</xdr:colOff>
      <xdr:row>22</xdr:row>
      <xdr:rowOff>0</xdr:rowOff>
    </xdr:to>
    <xdr:sp macro="" textlink="">
      <xdr:nvSpPr>
        <xdr:cNvPr id="121843" name="Text Box 2"/>
        <xdr:cNvSpPr txBox="1">
          <a:spLocks noChangeArrowheads="1"/>
        </xdr:cNvSpPr>
      </xdr:nvSpPr>
      <xdr:spPr bwMode="auto">
        <a:xfrm>
          <a:off x="1638300" y="2181225"/>
          <a:ext cx="161925" cy="0"/>
        </a:xfrm>
        <a:prstGeom prst="rect">
          <a:avLst/>
        </a:prstGeom>
        <a:noFill/>
        <a:ln w="9525">
          <a:no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358140</xdr:colOff>
      <xdr:row>0</xdr:row>
      <xdr:rowOff>0</xdr:rowOff>
    </xdr:from>
    <xdr:to>
      <xdr:col>0</xdr:col>
      <xdr:colOff>626287</xdr:colOff>
      <xdr:row>0</xdr:row>
      <xdr:rowOff>0</xdr:rowOff>
    </xdr:to>
    <xdr:sp macro="" textlink="">
      <xdr:nvSpPr>
        <xdr:cNvPr id="15362" name="Text Box 2"/>
        <xdr:cNvSpPr txBox="1">
          <a:spLocks noChangeArrowheads="1"/>
        </xdr:cNvSpPr>
      </xdr:nvSpPr>
      <xdr:spPr bwMode="auto">
        <a:xfrm>
          <a:off x="373380" y="0"/>
          <a:ext cx="281940" cy="0"/>
        </a:xfrm>
        <a:prstGeom prst="rect">
          <a:avLst/>
        </a:prstGeom>
        <a:solidFill>
          <a:srgbClr val="FFFFFF"/>
        </a:solidFill>
        <a:ln w="28575">
          <a:solidFill>
            <a:srgbClr val="FF0000"/>
          </a:solidFill>
          <a:miter lim="800000"/>
          <a:headEnd/>
          <a:tailEnd/>
        </a:ln>
      </xdr:spPr>
      <xdr:txBody>
        <a:bodyPr vertOverflow="clip" wrap="square" lIns="36576" tIns="45720" rIns="36576" bIns="0" anchor="t" upright="1"/>
        <a:lstStyle/>
        <a:p>
          <a:pPr algn="ctr" rtl="0">
            <a:defRPr sz="1000"/>
          </a:pPr>
          <a:r>
            <a:rPr lang="fr-FR" sz="1100" b="0" i="0" strike="noStrike">
              <a:solidFill>
                <a:srgbClr val="FF0000"/>
              </a:solidFill>
              <a:latin typeface="Arial Black"/>
            </a:rPr>
            <a:t>1</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104775</xdr:colOff>
      <xdr:row>4</xdr:row>
      <xdr:rowOff>123825</xdr:rowOff>
    </xdr:from>
    <xdr:to>
      <xdr:col>0</xdr:col>
      <xdr:colOff>819150</xdr:colOff>
      <xdr:row>8</xdr:row>
      <xdr:rowOff>76200</xdr:rowOff>
    </xdr:to>
    <xdr:pic>
      <xdr:nvPicPr>
        <xdr:cNvPr id="123358" name="Image 5" descr="finess.png"/>
        <xdr:cNvPicPr>
          <a:picLocks noChangeAspect="1"/>
        </xdr:cNvPicPr>
      </xdr:nvPicPr>
      <xdr:blipFill>
        <a:blip xmlns:r="http://schemas.openxmlformats.org/officeDocument/2006/relationships" r:embed="rId1" cstate="print"/>
        <a:srcRect/>
        <a:stretch>
          <a:fillRect/>
        </a:stretch>
      </xdr:blipFill>
      <xdr:spPr bwMode="auto">
        <a:xfrm>
          <a:off x="104775" y="885825"/>
          <a:ext cx="714375" cy="714375"/>
        </a:xfrm>
        <a:prstGeom prst="rect">
          <a:avLst/>
        </a:prstGeom>
        <a:noFill/>
        <a:ln w="9525">
          <a:noFill/>
          <a:miter lim="800000"/>
          <a:headEnd/>
          <a:tailEnd/>
        </a:ln>
      </xdr:spPr>
    </xdr:pic>
    <xdr:clientData/>
  </xdr:twoCellAnchor>
  <xdr:twoCellAnchor editAs="oneCell">
    <xdr:from>
      <xdr:col>0</xdr:col>
      <xdr:colOff>133350</xdr:colOff>
      <xdr:row>10</xdr:row>
      <xdr:rowOff>9525</xdr:rowOff>
    </xdr:from>
    <xdr:to>
      <xdr:col>0</xdr:col>
      <xdr:colOff>819150</xdr:colOff>
      <xdr:row>13</xdr:row>
      <xdr:rowOff>123825</xdr:rowOff>
    </xdr:to>
    <xdr:pic>
      <xdr:nvPicPr>
        <xdr:cNvPr id="123359" name="Image 6" descr="res.png"/>
        <xdr:cNvPicPr>
          <a:picLocks noChangeAspect="1"/>
        </xdr:cNvPicPr>
      </xdr:nvPicPr>
      <xdr:blipFill>
        <a:blip xmlns:r="http://schemas.openxmlformats.org/officeDocument/2006/relationships" r:embed="rId2" cstate="print"/>
        <a:srcRect/>
        <a:stretch>
          <a:fillRect/>
        </a:stretch>
      </xdr:blipFill>
      <xdr:spPr bwMode="auto">
        <a:xfrm>
          <a:off x="133350" y="1914525"/>
          <a:ext cx="685800" cy="6858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332655</xdr:colOff>
      <xdr:row>39</xdr:row>
      <xdr:rowOff>142874</xdr:rowOff>
    </xdr:to>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762655" cy="7572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27</xdr:row>
      <xdr:rowOff>0</xdr:rowOff>
    </xdr:from>
    <xdr:to>
      <xdr:col>1</xdr:col>
      <xdr:colOff>200025</xdr:colOff>
      <xdr:row>27</xdr:row>
      <xdr:rowOff>0</xdr:rowOff>
    </xdr:to>
    <xdr:sp macro="" textlink="">
      <xdr:nvSpPr>
        <xdr:cNvPr id="114674"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twoCellAnchor>
    <xdr:from>
      <xdr:col>1</xdr:col>
      <xdr:colOff>38100</xdr:colOff>
      <xdr:row>27</xdr:row>
      <xdr:rowOff>0</xdr:rowOff>
    </xdr:from>
    <xdr:to>
      <xdr:col>1</xdr:col>
      <xdr:colOff>200025</xdr:colOff>
      <xdr:row>27</xdr:row>
      <xdr:rowOff>0</xdr:rowOff>
    </xdr:to>
    <xdr:sp macro="" textlink="">
      <xdr:nvSpPr>
        <xdr:cNvPr id="114675" name="Text Box 2"/>
        <xdr:cNvSpPr txBox="1">
          <a:spLocks noChangeArrowheads="1"/>
        </xdr:cNvSpPr>
      </xdr:nvSpPr>
      <xdr:spPr bwMode="auto">
        <a:xfrm>
          <a:off x="1666875" y="3228975"/>
          <a:ext cx="161925" cy="0"/>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2"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3"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4" name="Text Box 2"/>
        <xdr:cNvSpPr txBox="1">
          <a:spLocks noChangeArrowheads="1"/>
        </xdr:cNvSpPr>
      </xdr:nvSpPr>
      <xdr:spPr bwMode="auto">
        <a:xfrm>
          <a:off x="1628775" y="3181350"/>
          <a:ext cx="161925" cy="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23</xdr:row>
      <xdr:rowOff>0</xdr:rowOff>
    </xdr:from>
    <xdr:to>
      <xdr:col>1</xdr:col>
      <xdr:colOff>200025</xdr:colOff>
      <xdr:row>23</xdr:row>
      <xdr:rowOff>0</xdr:rowOff>
    </xdr:to>
    <xdr:sp macro="" textlink="">
      <xdr:nvSpPr>
        <xdr:cNvPr id="115697"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5698"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twoCellAnchor>
    <xdr:from>
      <xdr:col>1</xdr:col>
      <xdr:colOff>38100</xdr:colOff>
      <xdr:row>23</xdr:row>
      <xdr:rowOff>0</xdr:rowOff>
    </xdr:from>
    <xdr:to>
      <xdr:col>1</xdr:col>
      <xdr:colOff>200025</xdr:colOff>
      <xdr:row>23</xdr:row>
      <xdr:rowOff>0</xdr:rowOff>
    </xdr:to>
    <xdr:sp macro="" textlink="">
      <xdr:nvSpPr>
        <xdr:cNvPr id="115699" name="Text Box 2"/>
        <xdr:cNvSpPr txBox="1">
          <a:spLocks noChangeArrowheads="1"/>
        </xdr:cNvSpPr>
      </xdr:nvSpPr>
      <xdr:spPr bwMode="auto">
        <a:xfrm>
          <a:off x="1619250" y="2752725"/>
          <a:ext cx="161925" cy="0"/>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24</xdr:row>
      <xdr:rowOff>0</xdr:rowOff>
    </xdr:from>
    <xdr:to>
      <xdr:col>1</xdr:col>
      <xdr:colOff>200025</xdr:colOff>
      <xdr:row>24</xdr:row>
      <xdr:rowOff>0</xdr:rowOff>
    </xdr:to>
    <xdr:sp macro="" textlink="">
      <xdr:nvSpPr>
        <xdr:cNvPr id="116721"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16722"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twoCellAnchor>
    <xdr:from>
      <xdr:col>1</xdr:col>
      <xdr:colOff>38100</xdr:colOff>
      <xdr:row>24</xdr:row>
      <xdr:rowOff>0</xdr:rowOff>
    </xdr:from>
    <xdr:to>
      <xdr:col>1</xdr:col>
      <xdr:colOff>200025</xdr:colOff>
      <xdr:row>24</xdr:row>
      <xdr:rowOff>0</xdr:rowOff>
    </xdr:to>
    <xdr:sp macro="" textlink="">
      <xdr:nvSpPr>
        <xdr:cNvPr id="116723" name="Text Box 2"/>
        <xdr:cNvSpPr txBox="1">
          <a:spLocks noChangeArrowheads="1"/>
        </xdr:cNvSpPr>
      </xdr:nvSpPr>
      <xdr:spPr bwMode="auto">
        <a:xfrm>
          <a:off x="1790700" y="2181225"/>
          <a:ext cx="161925" cy="0"/>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7745"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6"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7747" name="Text Box 2"/>
        <xdr:cNvSpPr txBox="1">
          <a:spLocks noChangeArrowheads="1"/>
        </xdr:cNvSpPr>
      </xdr:nvSpPr>
      <xdr:spPr bwMode="auto">
        <a:xfrm>
          <a:off x="1790700" y="0"/>
          <a:ext cx="161925" cy="0"/>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38100</xdr:colOff>
      <xdr:row>0</xdr:row>
      <xdr:rowOff>0</xdr:rowOff>
    </xdr:from>
    <xdr:to>
      <xdr:col>1</xdr:col>
      <xdr:colOff>200025</xdr:colOff>
      <xdr:row>0</xdr:row>
      <xdr:rowOff>0</xdr:rowOff>
    </xdr:to>
    <xdr:sp macro="" textlink="">
      <xdr:nvSpPr>
        <xdr:cNvPr id="118769"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0"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twoCellAnchor>
    <xdr:from>
      <xdr:col>1</xdr:col>
      <xdr:colOff>38100</xdr:colOff>
      <xdr:row>0</xdr:row>
      <xdr:rowOff>0</xdr:rowOff>
    </xdr:from>
    <xdr:to>
      <xdr:col>1</xdr:col>
      <xdr:colOff>200025</xdr:colOff>
      <xdr:row>0</xdr:row>
      <xdr:rowOff>0</xdr:rowOff>
    </xdr:to>
    <xdr:sp macro="" textlink="">
      <xdr:nvSpPr>
        <xdr:cNvPr id="118771" name="Text Box 2"/>
        <xdr:cNvSpPr txBox="1">
          <a:spLocks noChangeArrowheads="1"/>
        </xdr:cNvSpPr>
      </xdr:nvSpPr>
      <xdr:spPr bwMode="auto">
        <a:xfrm>
          <a:off x="1647825" y="0"/>
          <a:ext cx="161925" cy="0"/>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119793"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4"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19795" name="Text Box 2"/>
        <xdr:cNvSpPr txBox="1">
          <a:spLocks noChangeArrowheads="1"/>
        </xdr:cNvSpPr>
      </xdr:nvSpPr>
      <xdr:spPr bwMode="auto">
        <a:xfrm>
          <a:off x="1619250" y="2657475"/>
          <a:ext cx="161925" cy="0"/>
        </a:xfrm>
        <a:prstGeom prst="rect">
          <a:avLst/>
        </a:prstGeom>
        <a:noFill/>
        <a:ln w="9525">
          <a:no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26</xdr:row>
      <xdr:rowOff>0</xdr:rowOff>
    </xdr:from>
    <xdr:to>
      <xdr:col>1</xdr:col>
      <xdr:colOff>200025</xdr:colOff>
      <xdr:row>26</xdr:row>
      <xdr:rowOff>0</xdr:rowOff>
    </xdr:to>
    <xdr:sp macro="" textlink="">
      <xdr:nvSpPr>
        <xdr:cNvPr id="120817"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20818"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twoCellAnchor>
    <xdr:from>
      <xdr:col>1</xdr:col>
      <xdr:colOff>38100</xdr:colOff>
      <xdr:row>26</xdr:row>
      <xdr:rowOff>0</xdr:rowOff>
    </xdr:from>
    <xdr:to>
      <xdr:col>1</xdr:col>
      <xdr:colOff>200025</xdr:colOff>
      <xdr:row>26</xdr:row>
      <xdr:rowOff>0</xdr:rowOff>
    </xdr:to>
    <xdr:sp macro="" textlink="">
      <xdr:nvSpPr>
        <xdr:cNvPr id="120819" name="Text Box 2"/>
        <xdr:cNvSpPr txBox="1">
          <a:spLocks noChangeArrowheads="1"/>
        </xdr:cNvSpPr>
      </xdr:nvSpPr>
      <xdr:spPr bwMode="auto">
        <a:xfrm>
          <a:off x="1657350" y="2667000"/>
          <a:ext cx="161925" cy="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3" Type="http://schemas.openxmlformats.org/officeDocument/2006/relationships/hyperlink" Target="https://drees.solidarites-sante.gouv.fr/IMG/apps/panorama/" TargetMode="External"/><Relationship Id="rId2" Type="http://schemas.openxmlformats.org/officeDocument/2006/relationships/hyperlink" Target="http://www.res.sports.gouv.fr/" TargetMode="External"/><Relationship Id="rId1" Type="http://schemas.openxmlformats.org/officeDocument/2006/relationships/hyperlink" Target="http://finess.sante.gouv.fr/" TargetMode="External"/><Relationship Id="rId5" Type="http://schemas.openxmlformats.org/officeDocument/2006/relationships/drawing" Target="../drawings/drawing12.xml"/><Relationship Id="rId4"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enableFormatConditionsCalculation="0"/>
  <dimension ref="L19"/>
  <sheetViews>
    <sheetView tabSelected="1" workbookViewId="0">
      <selection activeCell="Q6" sqref="Q6"/>
    </sheetView>
  </sheetViews>
  <sheetFormatPr baseColWidth="10" defaultRowHeight="15" x14ac:dyDescent="0.25"/>
  <sheetData>
    <row r="19" spans="12:12" x14ac:dyDescent="0.25">
      <c r="L19" s="365"/>
    </row>
  </sheetData>
  <phoneticPr fontId="15" type="noConversion"/>
  <pageMargins left="0.78740157499999996" right="0.78740157499999996" top="0.984251969" bottom="0.984251969" header="0.4921259845" footer="0.4921259845"/>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K40"/>
  <sheetViews>
    <sheetView zoomScale="140" zoomScaleNormal="140" workbookViewId="0">
      <selection sqref="A1:H1"/>
    </sheetView>
  </sheetViews>
  <sheetFormatPr baseColWidth="10" defaultRowHeight="9.9499999999999993" customHeight="1" x14ac:dyDescent="0.25"/>
  <cols>
    <col min="1" max="1" width="29.85546875" style="16" customWidth="1"/>
    <col min="2" max="2" width="6.7109375" style="16" customWidth="1"/>
    <col min="3" max="3" width="6.28515625" style="16" bestFit="1" customWidth="1"/>
    <col min="4" max="4" width="6.42578125" style="16" bestFit="1" customWidth="1"/>
    <col min="5" max="5" width="6.28515625" style="16" bestFit="1" customWidth="1"/>
    <col min="6" max="6" width="6.7109375" style="16" customWidth="1"/>
    <col min="7" max="7" width="8.7109375" style="16" bestFit="1" customWidth="1"/>
    <col min="8" max="8" width="9.5703125" style="16" bestFit="1" customWidth="1"/>
    <col min="9" max="9" width="2.5703125" style="314" bestFit="1" customWidth="1"/>
    <col min="10" max="10" width="16.28515625" style="231" customWidth="1"/>
    <col min="11" max="11" width="11.42578125" style="231" customWidth="1"/>
    <col min="12" max="16384" width="11.42578125" style="16"/>
  </cols>
  <sheetData>
    <row r="1" spans="1:11" ht="15" customHeight="1" x14ac:dyDescent="0.25">
      <c r="A1" s="1093" t="s">
        <v>724</v>
      </c>
      <c r="B1" s="1093"/>
      <c r="C1" s="1093"/>
      <c r="D1" s="1093"/>
      <c r="E1" s="1093"/>
      <c r="F1" s="1093"/>
      <c r="G1" s="1093"/>
      <c r="H1" s="1093"/>
      <c r="I1" s="675"/>
      <c r="J1" s="233"/>
    </row>
    <row r="2" spans="1:11" ht="7.9" customHeight="1" x14ac:dyDescent="0.25">
      <c r="A2" s="56"/>
      <c r="B2" s="63"/>
      <c r="C2" s="62"/>
      <c r="D2" s="62"/>
      <c r="E2" s="62"/>
      <c r="F2" s="62"/>
      <c r="G2" s="62"/>
      <c r="H2" s="56"/>
    </row>
    <row r="3" spans="1:11" ht="20.100000000000001" customHeight="1" x14ac:dyDescent="0.25">
      <c r="A3" s="58"/>
      <c r="B3" s="37" t="s">
        <v>893</v>
      </c>
      <c r="C3" s="22" t="s">
        <v>333</v>
      </c>
      <c r="D3" s="22" t="s">
        <v>334</v>
      </c>
      <c r="E3" s="22" t="s">
        <v>335</v>
      </c>
      <c r="F3" s="22" t="s">
        <v>336</v>
      </c>
      <c r="G3" s="23" t="s">
        <v>342</v>
      </c>
      <c r="H3" s="59" t="s">
        <v>338</v>
      </c>
    </row>
    <row r="4" spans="1:11" ht="7.9" customHeight="1" x14ac:dyDescent="0.25">
      <c r="A4" s="60"/>
      <c r="B4" s="22"/>
      <c r="C4" s="22"/>
      <c r="D4" s="22"/>
      <c r="E4" s="22"/>
      <c r="F4" s="22"/>
      <c r="G4" s="23"/>
      <c r="H4" s="23"/>
    </row>
    <row r="5" spans="1:11" ht="7.9" customHeight="1" x14ac:dyDescent="0.25">
      <c r="A5" s="1003" t="s">
        <v>760</v>
      </c>
      <c r="B5" s="1012"/>
      <c r="C5" s="1012"/>
      <c r="D5" s="1012"/>
      <c r="E5" s="1012"/>
      <c r="F5" s="1012"/>
      <c r="G5" s="1013"/>
      <c r="H5" s="1012"/>
      <c r="I5" s="16"/>
    </row>
    <row r="6" spans="1:11" ht="7.9" customHeight="1" x14ac:dyDescent="0.25">
      <c r="A6" s="32" t="s">
        <v>726</v>
      </c>
      <c r="B6" s="379">
        <v>19</v>
      </c>
      <c r="C6" s="379">
        <v>13</v>
      </c>
      <c r="D6" s="379">
        <v>3</v>
      </c>
      <c r="E6" s="379">
        <v>7</v>
      </c>
      <c r="F6" s="379">
        <v>4</v>
      </c>
      <c r="G6" s="380">
        <v>46</v>
      </c>
      <c r="H6" s="379">
        <v>1296</v>
      </c>
      <c r="K6" s="321"/>
    </row>
    <row r="7" spans="1:11" ht="7.9" customHeight="1" x14ac:dyDescent="0.25">
      <c r="A7" s="32" t="s">
        <v>725</v>
      </c>
      <c r="B7" s="371">
        <v>64063</v>
      </c>
      <c r="C7" s="371">
        <v>43489</v>
      </c>
      <c r="D7" s="371">
        <v>6684</v>
      </c>
      <c r="E7" s="371">
        <v>28790</v>
      </c>
      <c r="F7" s="371">
        <v>6809</v>
      </c>
      <c r="G7" s="376">
        <v>149835</v>
      </c>
      <c r="H7" s="381">
        <v>4856046</v>
      </c>
      <c r="I7" s="321"/>
      <c r="J7" s="327"/>
    </row>
    <row r="8" spans="1:11" ht="7.9" customHeight="1" x14ac:dyDescent="0.25">
      <c r="A8" s="32" t="s">
        <v>759</v>
      </c>
      <c r="B8" s="371">
        <v>6</v>
      </c>
      <c r="C8" s="371">
        <v>4</v>
      </c>
      <c r="D8" s="371">
        <v>1</v>
      </c>
      <c r="E8" s="371">
        <v>4</v>
      </c>
      <c r="F8" s="371">
        <v>2</v>
      </c>
      <c r="G8" s="376">
        <v>17</v>
      </c>
      <c r="H8" s="381">
        <v>774</v>
      </c>
      <c r="J8" s="590"/>
    </row>
    <row r="9" spans="1:11" ht="7.9" customHeight="1" x14ac:dyDescent="0.25">
      <c r="A9" s="32" t="s">
        <v>807</v>
      </c>
      <c r="B9" s="676">
        <v>4.8217699567972797E-2</v>
      </c>
      <c r="C9" s="676">
        <v>5.4348274349499098E-2</v>
      </c>
      <c r="D9" s="676">
        <v>2.1736585365853701E-2</v>
      </c>
      <c r="E9" s="676">
        <v>5.0594427407804399E-2</v>
      </c>
      <c r="F9" s="676">
        <v>1.03873953861597E-2</v>
      </c>
      <c r="G9" s="677">
        <v>4.0928996856469502E-2</v>
      </c>
      <c r="H9" s="678">
        <v>7.6235616371251896E-2</v>
      </c>
      <c r="J9" s="590"/>
    </row>
    <row r="10" spans="1:11" ht="7.5" customHeight="1" x14ac:dyDescent="0.25">
      <c r="A10" s="32"/>
      <c r="B10" s="726"/>
      <c r="C10" s="319"/>
      <c r="D10" s="319"/>
      <c r="E10" s="319"/>
      <c r="F10" s="319"/>
      <c r="G10" s="320"/>
      <c r="H10" s="319"/>
      <c r="J10" s="590"/>
    </row>
    <row r="11" spans="1:11" ht="7.5" customHeight="1" x14ac:dyDescent="0.25">
      <c r="A11" s="1003" t="s">
        <v>808</v>
      </c>
      <c r="B11" s="1012"/>
      <c r="C11" s="1012"/>
      <c r="D11" s="1012"/>
      <c r="E11" s="1012"/>
      <c r="F11" s="1012"/>
      <c r="G11" s="1013"/>
      <c r="H11" s="1012"/>
    </row>
    <row r="12" spans="1:11" ht="7.5" customHeight="1" x14ac:dyDescent="0.25">
      <c r="A12" s="32" t="s">
        <v>761</v>
      </c>
      <c r="B12" s="319">
        <v>34</v>
      </c>
      <c r="C12" s="319">
        <v>51</v>
      </c>
      <c r="D12" s="319">
        <v>185</v>
      </c>
      <c r="E12" s="319">
        <v>217</v>
      </c>
      <c r="F12" s="319">
        <v>77</v>
      </c>
      <c r="G12" s="26">
        <f>SUM(B12:F12)</f>
        <v>564</v>
      </c>
      <c r="H12" s="319">
        <v>17687</v>
      </c>
    </row>
    <row r="13" spans="1:11" ht="7.5" customHeight="1" x14ac:dyDescent="0.25">
      <c r="A13" s="32" t="s">
        <v>918</v>
      </c>
      <c r="B13" s="319">
        <v>66545</v>
      </c>
      <c r="C13" s="319">
        <v>127756</v>
      </c>
      <c r="D13" s="319">
        <v>143115</v>
      </c>
      <c r="E13" s="319">
        <v>161748</v>
      </c>
      <c r="F13" s="319">
        <v>85925</v>
      </c>
      <c r="G13" s="320">
        <f>SUM(B13:F13)</f>
        <v>585089</v>
      </c>
      <c r="H13" s="319">
        <v>9564364</v>
      </c>
      <c r="J13" s="233"/>
      <c r="K13" s="233"/>
    </row>
    <row r="14" spans="1:11" ht="7.5" customHeight="1" x14ac:dyDescent="0.25">
      <c r="A14" s="227" t="s">
        <v>762</v>
      </c>
      <c r="B14" s="828">
        <v>0.16400000000000001</v>
      </c>
      <c r="C14" s="828">
        <v>0.28799999999999998</v>
      </c>
      <c r="D14" s="828">
        <v>0.76400000000000001</v>
      </c>
      <c r="E14" s="828">
        <v>0.61299999999999999</v>
      </c>
      <c r="F14" s="828">
        <v>0.29799999999999999</v>
      </c>
      <c r="G14" s="829">
        <v>0.45600000000000002</v>
      </c>
      <c r="H14" s="828">
        <v>0.50800000000000001</v>
      </c>
      <c r="J14" s="233"/>
      <c r="K14" s="233"/>
    </row>
    <row r="15" spans="1:11" ht="7.5" customHeight="1" x14ac:dyDescent="0.25">
      <c r="A15" s="227" t="s">
        <v>919</v>
      </c>
      <c r="B15" s="828">
        <v>4.8000000000000001E-2</v>
      </c>
      <c r="C15" s="828">
        <v>0.16</v>
      </c>
      <c r="D15" s="828">
        <v>0.47799999999999998</v>
      </c>
      <c r="E15" s="828">
        <v>0.28599999999999998</v>
      </c>
      <c r="F15" s="828">
        <v>0.13800000000000001</v>
      </c>
      <c r="G15" s="830">
        <v>0.16</v>
      </c>
      <c r="H15" s="828">
        <v>0.14899999999999999</v>
      </c>
      <c r="J15" s="233"/>
      <c r="K15" s="233"/>
    </row>
    <row r="16" spans="1:11" ht="7.5" customHeight="1" thickBot="1" x14ac:dyDescent="0.3">
      <c r="A16" s="1000"/>
      <c r="B16" s="1001"/>
      <c r="C16" s="1001"/>
      <c r="D16" s="1001"/>
      <c r="E16" s="1001"/>
      <c r="F16" s="1001"/>
      <c r="G16" s="1002"/>
      <c r="H16" s="1001"/>
    </row>
    <row r="17" spans="1:11" s="115" customFormat="1" ht="7.9" customHeight="1" thickTop="1" x14ac:dyDescent="0.25">
      <c r="A17" s="18" t="s">
        <v>923</v>
      </c>
      <c r="B17" s="116"/>
      <c r="C17" s="116"/>
      <c r="D17" s="116"/>
      <c r="E17" s="116"/>
      <c r="F17" s="116"/>
      <c r="G17" s="116"/>
      <c r="H17" s="117"/>
      <c r="I17" s="315"/>
      <c r="J17" s="232"/>
      <c r="K17" s="232"/>
    </row>
    <row r="18" spans="1:11" s="115" customFormat="1" ht="7.9" customHeight="1" x14ac:dyDescent="0.25">
      <c r="A18" s="124" t="s">
        <v>806</v>
      </c>
      <c r="B18" s="116"/>
      <c r="C18" s="116"/>
      <c r="D18" s="116"/>
      <c r="E18" s="116"/>
      <c r="F18" s="116"/>
      <c r="G18" s="116"/>
      <c r="H18" s="117"/>
      <c r="I18" s="315"/>
      <c r="J18" s="232"/>
      <c r="K18" s="232"/>
    </row>
    <row r="19" spans="1:11" ht="7.9" customHeight="1" x14ac:dyDescent="0.25">
      <c r="A19" s="124" t="s">
        <v>1110</v>
      </c>
    </row>
    <row r="20" spans="1:11" ht="7.9" customHeight="1" x14ac:dyDescent="0.25"/>
    <row r="21" spans="1:11" ht="7.9" customHeight="1" x14ac:dyDescent="0.25">
      <c r="B21" s="602"/>
      <c r="C21" s="602"/>
      <c r="D21" s="602"/>
      <c r="E21" s="602"/>
      <c r="F21" s="602"/>
      <c r="G21" s="602"/>
      <c r="H21" s="602"/>
    </row>
    <row r="22" spans="1:11" ht="7.9" customHeight="1" x14ac:dyDescent="0.25"/>
    <row r="23" spans="1:11" ht="7.9" customHeight="1" x14ac:dyDescent="0.25"/>
    <row r="24" spans="1:11" ht="7.9" customHeight="1" x14ac:dyDescent="0.25">
      <c r="B24" s="786"/>
      <c r="C24" s="786"/>
      <c r="D24" s="786"/>
      <c r="E24" s="786"/>
      <c r="F24" s="786"/>
    </row>
    <row r="25" spans="1:11" ht="7.9" customHeight="1" x14ac:dyDescent="0.25"/>
    <row r="28" spans="1:11" ht="9.9499999999999993" customHeight="1" x14ac:dyDescent="0.25">
      <c r="A28" s="787"/>
      <c r="B28" s="788"/>
      <c r="C28" s="788"/>
      <c r="D28" s="788"/>
      <c r="E28" s="788"/>
      <c r="F28" s="788"/>
      <c r="G28" s="789"/>
      <c r="H28" s="790"/>
    </row>
    <row r="29" spans="1:11" ht="9.9499999999999993" customHeight="1" x14ac:dyDescent="0.25">
      <c r="A29" s="751"/>
      <c r="B29" s="752"/>
      <c r="C29" s="752"/>
      <c r="D29" s="752"/>
      <c r="E29" s="752"/>
      <c r="F29" s="752"/>
      <c r="G29" s="753"/>
      <c r="H29" s="752"/>
    </row>
    <row r="36" spans="1:11" s="113" customFormat="1" ht="7.9" customHeight="1" x14ac:dyDescent="0.25">
      <c r="A36" s="68"/>
      <c r="B36" s="379"/>
      <c r="C36" s="379"/>
      <c r="D36" s="379"/>
      <c r="E36" s="379"/>
      <c r="F36" s="379"/>
      <c r="G36" s="380"/>
      <c r="H36" s="379"/>
      <c r="J36" s="233"/>
      <c r="K36" s="233"/>
    </row>
    <row r="37" spans="1:11" s="113" customFormat="1" ht="7.9" customHeight="1" x14ac:dyDescent="0.25">
      <c r="A37" s="61"/>
      <c r="B37" s="379"/>
      <c r="C37" s="379"/>
      <c r="D37" s="379"/>
      <c r="E37" s="379"/>
      <c r="F37" s="379"/>
      <c r="G37" s="26"/>
      <c r="H37" s="379"/>
      <c r="I37" s="525"/>
      <c r="J37" s="233"/>
      <c r="K37" s="233"/>
    </row>
    <row r="38" spans="1:11" s="113" customFormat="1" ht="7.9" customHeight="1" x14ac:dyDescent="0.25">
      <c r="A38" s="61"/>
      <c r="B38" s="359"/>
      <c r="C38" s="359"/>
      <c r="D38" s="359"/>
      <c r="E38" s="359"/>
      <c r="F38" s="359"/>
      <c r="G38" s="549"/>
      <c r="H38" s="359"/>
      <c r="I38" s="321"/>
      <c r="J38" s="233"/>
      <c r="K38" s="233"/>
    </row>
    <row r="39" spans="1:11" s="113" customFormat="1" ht="7.9" customHeight="1" x14ac:dyDescent="0.25">
      <c r="A39" s="61"/>
      <c r="B39" s="359"/>
      <c r="C39" s="359"/>
      <c r="D39" s="359"/>
      <c r="E39" s="359"/>
      <c r="F39" s="359"/>
      <c r="G39" s="549"/>
      <c r="H39" s="359"/>
      <c r="I39" s="525"/>
      <c r="J39" s="233"/>
      <c r="K39" s="233"/>
    </row>
    <row r="40" spans="1:11" s="113" customFormat="1" ht="9.9499999999999993" customHeight="1" x14ac:dyDescent="0.25">
      <c r="I40" s="321"/>
      <c r="J40" s="233"/>
      <c r="K40" s="233"/>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L35"/>
  <sheetViews>
    <sheetView zoomScale="140" zoomScaleNormal="140" workbookViewId="0">
      <selection sqref="A1:H1"/>
    </sheetView>
  </sheetViews>
  <sheetFormatPr baseColWidth="10" defaultRowHeight="9.9499999999999993" customHeight="1" x14ac:dyDescent="0.15"/>
  <cols>
    <col min="1" max="1" width="26.28515625" style="53" customWidth="1"/>
    <col min="2" max="6" width="6.7109375" style="53" customWidth="1"/>
    <col min="7" max="7" width="6.85546875" style="53" customWidth="1"/>
    <col min="8" max="8" width="9.5703125" style="54" bestFit="1" customWidth="1"/>
    <col min="9" max="9" width="6.7109375" style="252" customWidth="1"/>
    <col min="10" max="10" width="34" style="234" customWidth="1"/>
    <col min="11" max="11" width="24.140625" style="234" customWidth="1"/>
    <col min="12" max="12" width="11.42578125" style="234" customWidth="1"/>
    <col min="13" max="16384" width="11.42578125" style="53"/>
  </cols>
  <sheetData>
    <row r="1" spans="1:11" ht="15" customHeight="1" x14ac:dyDescent="0.15">
      <c r="A1" s="1093" t="s">
        <v>654</v>
      </c>
      <c r="B1" s="1093"/>
      <c r="C1" s="1093"/>
      <c r="D1" s="1093"/>
      <c r="E1" s="1093"/>
      <c r="F1" s="1093"/>
      <c r="G1" s="1093"/>
      <c r="H1" s="1093"/>
      <c r="I1" s="253"/>
      <c r="J1" s="237"/>
    </row>
    <row r="2" spans="1:11" ht="9.9499999999999993" customHeight="1" x14ac:dyDescent="0.15">
      <c r="A2" s="1095" t="s">
        <v>664</v>
      </c>
      <c r="B2" s="1095"/>
      <c r="C2" s="1095"/>
      <c r="D2" s="1095"/>
      <c r="E2" s="1095"/>
      <c r="F2" s="1095"/>
      <c r="G2" s="1095"/>
      <c r="H2" s="1095"/>
      <c r="I2" s="253"/>
      <c r="J2" s="237"/>
    </row>
    <row r="3" spans="1:11" ht="7.9" customHeight="1" x14ac:dyDescent="0.15">
      <c r="A3" s="60"/>
      <c r="B3" s="22"/>
      <c r="C3" s="22"/>
      <c r="D3" s="22"/>
      <c r="E3" s="22"/>
      <c r="F3" s="22"/>
      <c r="G3" s="23"/>
      <c r="H3" s="23"/>
      <c r="I3" s="254"/>
      <c r="J3" s="240"/>
      <c r="K3" s="240"/>
    </row>
    <row r="4" spans="1:11" ht="20.100000000000001" customHeight="1" x14ac:dyDescent="0.15">
      <c r="A4" s="58"/>
      <c r="B4" s="37" t="s">
        <v>893</v>
      </c>
      <c r="C4" s="22" t="s">
        <v>341</v>
      </c>
      <c r="D4" s="22" t="s">
        <v>334</v>
      </c>
      <c r="E4" s="22" t="s">
        <v>335</v>
      </c>
      <c r="F4" s="22" t="s">
        <v>336</v>
      </c>
      <c r="G4" s="23" t="s">
        <v>342</v>
      </c>
      <c r="H4" s="59" t="s">
        <v>338</v>
      </c>
      <c r="I4" s="256"/>
      <c r="J4" s="239"/>
      <c r="K4" s="239"/>
    </row>
    <row r="5" spans="1:11" ht="7.9" customHeight="1" x14ac:dyDescent="0.15">
      <c r="A5" s="60"/>
      <c r="B5" s="22"/>
      <c r="C5" s="22"/>
      <c r="D5" s="22"/>
      <c r="E5" s="22"/>
      <c r="F5" s="22"/>
      <c r="G5" s="23"/>
      <c r="H5" s="23"/>
      <c r="I5" s="254"/>
      <c r="J5" s="240"/>
      <c r="K5" s="240"/>
    </row>
    <row r="6" spans="1:11" ht="7.9" customHeight="1" x14ac:dyDescent="0.15">
      <c r="A6" s="1014" t="s">
        <v>655</v>
      </c>
      <c r="B6" s="1015"/>
      <c r="C6" s="1014"/>
      <c r="D6" s="1016"/>
      <c r="E6" s="1016"/>
      <c r="F6" s="1014"/>
      <c r="G6" s="1014"/>
      <c r="H6" s="1014"/>
    </row>
    <row r="7" spans="1:11" ht="7.9" customHeight="1" x14ac:dyDescent="0.15">
      <c r="A7" s="53" t="s">
        <v>283</v>
      </c>
      <c r="B7" s="977">
        <v>21550</v>
      </c>
      <c r="C7" s="977">
        <v>20123</v>
      </c>
      <c r="D7" s="977">
        <v>19874</v>
      </c>
      <c r="E7" s="977">
        <v>20169</v>
      </c>
      <c r="F7" s="977">
        <v>20390</v>
      </c>
      <c r="G7" s="376">
        <v>20642</v>
      </c>
      <c r="H7" s="414">
        <v>20809</v>
      </c>
      <c r="I7" s="314"/>
    </row>
    <row r="8" spans="1:11" ht="7.9" customHeight="1" x14ac:dyDescent="0.15">
      <c r="A8" s="53" t="s">
        <v>259</v>
      </c>
      <c r="B8" s="386">
        <v>12418</v>
      </c>
      <c r="C8" s="386">
        <v>11941</v>
      </c>
      <c r="D8" s="386">
        <v>11945</v>
      </c>
      <c r="E8" s="386">
        <v>11388</v>
      </c>
      <c r="F8" s="386">
        <v>12627</v>
      </c>
      <c r="G8" s="432">
        <v>12145</v>
      </c>
      <c r="H8" s="433">
        <v>10948</v>
      </c>
      <c r="I8" s="314"/>
    </row>
    <row r="9" spans="1:11" ht="7.9" customHeight="1" x14ac:dyDescent="0.15">
      <c r="A9" s="53" t="s">
        <v>260</v>
      </c>
      <c r="B9" s="386">
        <v>36377</v>
      </c>
      <c r="C9" s="386">
        <v>33040</v>
      </c>
      <c r="D9" s="386">
        <v>31676</v>
      </c>
      <c r="E9" s="386">
        <v>32597</v>
      </c>
      <c r="F9" s="386">
        <v>32421</v>
      </c>
      <c r="G9" s="432">
        <v>34078</v>
      </c>
      <c r="H9" s="433">
        <v>37880</v>
      </c>
      <c r="I9" s="314"/>
    </row>
    <row r="10" spans="1:11" ht="7.9" customHeight="1" x14ac:dyDescent="0.15">
      <c r="A10" s="86" t="s">
        <v>657</v>
      </c>
      <c r="B10" s="986">
        <v>2.9</v>
      </c>
      <c r="C10" s="986">
        <v>2.8</v>
      </c>
      <c r="D10" s="986">
        <v>2.7</v>
      </c>
      <c r="E10" s="986">
        <v>2.9</v>
      </c>
      <c r="F10" s="986">
        <v>2.6</v>
      </c>
      <c r="G10" s="987">
        <v>2.8</v>
      </c>
      <c r="H10" s="986">
        <v>3.5</v>
      </c>
      <c r="I10" s="314"/>
    </row>
    <row r="11" spans="1:11" ht="7.9" customHeight="1" x14ac:dyDescent="0.15">
      <c r="B11" s="670"/>
      <c r="C11" s="670"/>
      <c r="D11" s="670"/>
      <c r="E11" s="670"/>
      <c r="F11" s="670"/>
      <c r="G11" s="671"/>
      <c r="H11" s="670"/>
      <c r="I11" s="314"/>
    </row>
    <row r="12" spans="1:11" ht="7.9" customHeight="1" x14ac:dyDescent="0.15">
      <c r="A12" s="1014" t="s">
        <v>635</v>
      </c>
      <c r="B12" s="1015"/>
      <c r="C12" s="1014"/>
      <c r="D12" s="1016"/>
      <c r="E12" s="1016"/>
      <c r="F12" s="1014"/>
      <c r="G12" s="1014"/>
      <c r="H12" s="1014"/>
      <c r="I12" s="53"/>
      <c r="J12" s="53"/>
      <c r="K12" s="53"/>
    </row>
    <row r="13" spans="1:11" ht="7.9" customHeight="1" x14ac:dyDescent="0.15">
      <c r="A13" s="61" t="s">
        <v>632</v>
      </c>
      <c r="B13" s="96">
        <v>75</v>
      </c>
      <c r="C13" s="96">
        <v>71.400000000000006</v>
      </c>
      <c r="D13" s="96">
        <v>69.599999999999994</v>
      </c>
      <c r="E13" s="96">
        <v>68.599999999999994</v>
      </c>
      <c r="F13" s="96">
        <v>66.099999999999994</v>
      </c>
      <c r="G13" s="580">
        <v>71.3</v>
      </c>
      <c r="H13" s="120">
        <v>73.5</v>
      </c>
      <c r="I13" s="543"/>
      <c r="J13" s="53"/>
      <c r="K13" s="53"/>
    </row>
    <row r="14" spans="1:11" ht="7.9" customHeight="1" x14ac:dyDescent="0.15">
      <c r="A14" s="61" t="s">
        <v>633</v>
      </c>
      <c r="B14" s="96">
        <v>5.2</v>
      </c>
      <c r="C14" s="96">
        <v>5.9</v>
      </c>
      <c r="D14" s="96">
        <v>5.3</v>
      </c>
      <c r="E14" s="96">
        <v>5.8</v>
      </c>
      <c r="F14" s="96">
        <v>4.7</v>
      </c>
      <c r="G14" s="580">
        <v>5.3</v>
      </c>
      <c r="H14" s="96">
        <v>5.4</v>
      </c>
      <c r="I14" s="543"/>
      <c r="J14" s="53"/>
      <c r="K14" s="53"/>
    </row>
    <row r="15" spans="1:11" ht="7.9" customHeight="1" x14ac:dyDescent="0.15">
      <c r="A15" s="61" t="s">
        <v>659</v>
      </c>
      <c r="B15" s="96">
        <v>36.4</v>
      </c>
      <c r="C15" s="96">
        <v>37.4</v>
      </c>
      <c r="D15" s="96">
        <v>39.5</v>
      </c>
      <c r="E15" s="96">
        <v>40.4</v>
      </c>
      <c r="F15" s="96">
        <v>44</v>
      </c>
      <c r="G15" s="580">
        <v>38.799999999999997</v>
      </c>
      <c r="H15" s="96">
        <v>38.5</v>
      </c>
      <c r="I15" s="543"/>
      <c r="J15" s="53"/>
      <c r="K15" s="53"/>
    </row>
    <row r="16" spans="1:11" ht="7.9" customHeight="1" x14ac:dyDescent="0.15">
      <c r="A16" s="61" t="s">
        <v>634</v>
      </c>
      <c r="B16" s="96">
        <v>-16.600000000000001</v>
      </c>
      <c r="C16" s="96">
        <v>-14.7</v>
      </c>
      <c r="D16" s="96">
        <v>-14.4</v>
      </c>
      <c r="E16" s="96">
        <v>-14.8</v>
      </c>
      <c r="F16" s="96">
        <v>-14.8</v>
      </c>
      <c r="G16" s="580">
        <v>-15.4</v>
      </c>
      <c r="H16" s="96">
        <v>-17.399999999999999</v>
      </c>
      <c r="I16" s="543"/>
      <c r="J16" s="53"/>
      <c r="K16" s="53"/>
    </row>
    <row r="17" spans="1:11" ht="7.9" customHeight="1" x14ac:dyDescent="0.15">
      <c r="A17" s="61"/>
      <c r="B17" s="96"/>
      <c r="C17" s="96"/>
      <c r="D17" s="96"/>
      <c r="E17" s="96"/>
      <c r="F17" s="96"/>
      <c r="G17" s="580"/>
      <c r="H17" s="96"/>
      <c r="I17" s="543"/>
      <c r="J17" s="53"/>
      <c r="K17" s="53"/>
    </row>
    <row r="18" spans="1:11" ht="7.9" customHeight="1" x14ac:dyDescent="0.15">
      <c r="A18" s="1014" t="s">
        <v>636</v>
      </c>
      <c r="B18" s="1015"/>
      <c r="C18" s="1014"/>
      <c r="D18" s="1016"/>
      <c r="E18" s="1016"/>
      <c r="F18" s="1014"/>
      <c r="G18" s="1014"/>
      <c r="H18" s="1014"/>
      <c r="I18" s="543"/>
      <c r="J18" s="53"/>
      <c r="K18" s="53"/>
    </row>
    <row r="19" spans="1:11" ht="7.9" customHeight="1" x14ac:dyDescent="0.15">
      <c r="A19" s="61" t="s">
        <v>632</v>
      </c>
      <c r="B19" s="96">
        <v>42.3</v>
      </c>
      <c r="C19" s="96">
        <v>42.5</v>
      </c>
      <c r="D19" s="96">
        <v>43.5</v>
      </c>
      <c r="E19" s="96">
        <v>40.700000000000003</v>
      </c>
      <c r="F19" s="96">
        <v>46.1</v>
      </c>
      <c r="G19" s="580">
        <v>42.7</v>
      </c>
      <c r="H19" s="96">
        <v>42.8</v>
      </c>
      <c r="I19" s="543"/>
      <c r="J19" s="53"/>
      <c r="K19" s="53"/>
    </row>
    <row r="20" spans="1:11" ht="7.9" customHeight="1" x14ac:dyDescent="0.15">
      <c r="A20" s="61" t="s">
        <v>633</v>
      </c>
      <c r="B20" s="96">
        <v>45.2</v>
      </c>
      <c r="C20" s="96">
        <v>45.1</v>
      </c>
      <c r="D20" s="96">
        <v>38.5</v>
      </c>
      <c r="E20" s="96">
        <v>47.2</v>
      </c>
      <c r="F20" s="96">
        <v>34.5</v>
      </c>
      <c r="G20" s="580">
        <v>43.3</v>
      </c>
      <c r="H20" s="96">
        <v>43.6</v>
      </c>
      <c r="I20" s="543"/>
      <c r="J20" s="53"/>
      <c r="K20" s="53"/>
    </row>
    <row r="21" spans="1:11" ht="7.9" customHeight="1" x14ac:dyDescent="0.15">
      <c r="A21" s="61" t="s">
        <v>659</v>
      </c>
      <c r="B21" s="96">
        <v>19.399999999999999</v>
      </c>
      <c r="C21" s="96">
        <v>18.399999999999999</v>
      </c>
      <c r="D21" s="96">
        <v>25</v>
      </c>
      <c r="E21" s="96">
        <v>17.899999999999999</v>
      </c>
      <c r="F21" s="96">
        <v>26.8</v>
      </c>
      <c r="G21" s="580">
        <v>20.6</v>
      </c>
      <c r="H21" s="96">
        <v>20.100000000000001</v>
      </c>
      <c r="I21" s="543"/>
      <c r="J21" s="53"/>
      <c r="K21" s="53"/>
    </row>
    <row r="22" spans="1:11" ht="7.9" customHeight="1" x14ac:dyDescent="0.15">
      <c r="A22" s="61" t="s">
        <v>634</v>
      </c>
      <c r="B22" s="96">
        <v>-6.9</v>
      </c>
      <c r="C22" s="96">
        <v>-6</v>
      </c>
      <c r="D22" s="96">
        <v>-7</v>
      </c>
      <c r="E22" s="96">
        <v>-5.8</v>
      </c>
      <c r="F22" s="96">
        <v>-7.4</v>
      </c>
      <c r="G22" s="580">
        <v>-6.6</v>
      </c>
      <c r="H22" s="96">
        <v>-6.5</v>
      </c>
      <c r="I22" s="543"/>
      <c r="J22" s="53"/>
      <c r="K22" s="53"/>
    </row>
    <row r="23" spans="1:11" ht="7.9" customHeight="1" thickBot="1" x14ac:dyDescent="0.2">
      <c r="A23" s="1000"/>
      <c r="B23" s="1001"/>
      <c r="C23" s="1001"/>
      <c r="D23" s="1001"/>
      <c r="E23" s="1001"/>
      <c r="F23" s="1001"/>
      <c r="G23" s="1002"/>
      <c r="H23" s="1001"/>
    </row>
    <row r="24" spans="1:11" ht="7.9" customHeight="1" thickTop="1" x14ac:dyDescent="0.15">
      <c r="A24" s="53" t="s">
        <v>674</v>
      </c>
      <c r="D24" s="173"/>
      <c r="E24" s="173"/>
      <c r="H24" s="53"/>
    </row>
    <row r="25" spans="1:11" ht="7.5" customHeight="1" x14ac:dyDescent="0.15">
      <c r="A25" s="77" t="s">
        <v>656</v>
      </c>
      <c r="H25" s="53"/>
    </row>
    <row r="26" spans="1:11" ht="7.5" customHeight="1" x14ac:dyDescent="0.15">
      <c r="A26" s="86" t="s">
        <v>631</v>
      </c>
      <c r="H26" s="53"/>
    </row>
    <row r="27" spans="1:11" ht="7.5" customHeight="1" x14ac:dyDescent="0.15">
      <c r="A27" s="44" t="s">
        <v>658</v>
      </c>
      <c r="I27" s="234"/>
    </row>
    <row r="28" spans="1:11" ht="7.5" customHeight="1" x14ac:dyDescent="0.15">
      <c r="A28" s="44" t="s">
        <v>660</v>
      </c>
      <c r="H28" s="53"/>
    </row>
    <row r="29" spans="1:11" ht="9.9499999999999993" customHeight="1" x14ac:dyDescent="0.15">
      <c r="A29" s="65"/>
    </row>
    <row r="30" spans="1:11" ht="9.9499999999999993" customHeight="1" x14ac:dyDescent="0.15">
      <c r="A30" s="65"/>
    </row>
    <row r="31" spans="1:11" ht="9.9499999999999993" customHeight="1" x14ac:dyDescent="0.15">
      <c r="A31" s="65"/>
    </row>
    <row r="32" spans="1:11" ht="9.9499999999999993" customHeight="1" x14ac:dyDescent="0.2">
      <c r="A32" s="683"/>
    </row>
    <row r="33" spans="1:9" s="680" customFormat="1" ht="9.9499999999999993" customHeight="1" x14ac:dyDescent="0.15">
      <c r="A33" s="679"/>
      <c r="H33" s="681"/>
      <c r="I33" s="682"/>
    </row>
    <row r="34" spans="1:9" s="680" customFormat="1" ht="9.9499999999999993" customHeight="1" x14ac:dyDescent="0.15">
      <c r="A34" s="679"/>
      <c r="H34" s="681"/>
      <c r="I34" s="682"/>
    </row>
    <row r="35" spans="1:9" ht="9.9499999999999993" customHeight="1" x14ac:dyDescent="0.15">
      <c r="A35" s="65"/>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dimension ref="A1:L33"/>
  <sheetViews>
    <sheetView zoomScale="140" zoomScaleNormal="140" workbookViewId="0">
      <selection sqref="A1:H1"/>
    </sheetView>
  </sheetViews>
  <sheetFormatPr baseColWidth="10" defaultRowHeight="9.9499999999999993" customHeight="1" x14ac:dyDescent="0.15"/>
  <cols>
    <col min="1" max="1" width="37.42578125" style="53" customWidth="1"/>
    <col min="2" max="6" width="6.7109375" style="53" customWidth="1"/>
    <col min="7" max="7" width="6.85546875" style="53" customWidth="1"/>
    <col min="8" max="8" width="9.7109375" style="54" bestFit="1" customWidth="1"/>
    <col min="9" max="9" width="2.5703125" style="234" bestFit="1" customWidth="1"/>
    <col min="10" max="10" width="7.28515625" style="234" customWidth="1"/>
    <col min="11" max="11" width="23.5703125" style="234" customWidth="1"/>
    <col min="12" max="12" width="11.42578125" style="234" customWidth="1"/>
    <col min="13" max="16384" width="11.42578125" style="53"/>
  </cols>
  <sheetData>
    <row r="1" spans="1:12" ht="15" customHeight="1" x14ac:dyDescent="0.2">
      <c r="A1" s="1092" t="s">
        <v>74</v>
      </c>
      <c r="B1" s="1092"/>
      <c r="C1" s="1092"/>
      <c r="D1" s="1092"/>
      <c r="E1" s="1092"/>
      <c r="F1" s="1092"/>
      <c r="G1" s="1092"/>
      <c r="H1" s="1092"/>
    </row>
    <row r="2" spans="1:12" s="873" customFormat="1" ht="9.9499999999999993" customHeight="1" x14ac:dyDescent="0.15">
      <c r="A2" s="1095" t="s">
        <v>664</v>
      </c>
      <c r="B2" s="1095"/>
      <c r="C2" s="1095"/>
      <c r="D2" s="1095"/>
      <c r="E2" s="1095"/>
      <c r="F2" s="1095"/>
      <c r="G2" s="1095"/>
      <c r="H2" s="1095"/>
      <c r="I2" s="253"/>
      <c r="J2" s="237"/>
      <c r="K2" s="234"/>
      <c r="L2" s="234"/>
    </row>
    <row r="3" spans="1:12" ht="7.9" customHeight="1" x14ac:dyDescent="0.15">
      <c r="A3" s="56"/>
      <c r="B3" s="57"/>
    </row>
    <row r="4" spans="1:12" ht="20.100000000000001" customHeight="1" x14ac:dyDescent="0.15">
      <c r="A4" s="58"/>
      <c r="B4" s="37" t="s">
        <v>893</v>
      </c>
      <c r="C4" s="22" t="s">
        <v>333</v>
      </c>
      <c r="D4" s="22" t="s">
        <v>334</v>
      </c>
      <c r="E4" s="22" t="s">
        <v>335</v>
      </c>
      <c r="F4" s="22" t="s">
        <v>336</v>
      </c>
      <c r="G4" s="23" t="s">
        <v>337</v>
      </c>
      <c r="H4" s="88" t="s">
        <v>344</v>
      </c>
    </row>
    <row r="5" spans="1:12" ht="7.9" customHeight="1" x14ac:dyDescent="0.15">
      <c r="A5" s="60"/>
      <c r="B5" s="22"/>
      <c r="C5" s="22"/>
      <c r="D5" s="22"/>
      <c r="E5" s="22"/>
      <c r="F5" s="22"/>
      <c r="G5" s="23"/>
      <c r="H5" s="23"/>
    </row>
    <row r="6" spans="1:12" ht="7.9" customHeight="1" x14ac:dyDescent="0.15">
      <c r="A6" s="1017" t="s">
        <v>1077</v>
      </c>
      <c r="B6" s="1018">
        <v>0.10199999999999999</v>
      </c>
      <c r="C6" s="1018">
        <v>0.11700000000000001</v>
      </c>
      <c r="D6" s="1018">
        <v>0.11700000000000001</v>
      </c>
      <c r="E6" s="1018">
        <v>0.13400000000000001</v>
      </c>
      <c r="F6" s="1018">
        <v>9.6000000000000002E-2</v>
      </c>
      <c r="G6" s="1018">
        <v>0.11</v>
      </c>
      <c r="H6" s="1018">
        <v>0.14699999999999999</v>
      </c>
      <c r="J6" s="321"/>
    </row>
    <row r="7" spans="1:12" ht="7.9" customHeight="1" x14ac:dyDescent="0.15">
      <c r="A7" s="13" t="s">
        <v>619</v>
      </c>
      <c r="B7" s="541">
        <v>0.17399999999999999</v>
      </c>
      <c r="C7" s="541">
        <v>0.19500000000000001</v>
      </c>
      <c r="D7" s="541">
        <v>0.16700000000000001</v>
      </c>
      <c r="E7" s="541">
        <v>0.22500000000000001</v>
      </c>
      <c r="F7" s="541">
        <v>0.129</v>
      </c>
      <c r="G7" s="542">
        <v>0.17899999999999999</v>
      </c>
      <c r="H7" s="541">
        <v>0.22500000000000001</v>
      </c>
      <c r="J7" s="321"/>
      <c r="K7" s="321"/>
    </row>
    <row r="8" spans="1:12" ht="7.9" customHeight="1" x14ac:dyDescent="0.15">
      <c r="A8" s="13" t="s">
        <v>620</v>
      </c>
      <c r="B8" s="541">
        <v>6.6000000000000003E-2</v>
      </c>
      <c r="C8" s="541">
        <v>6.8000000000000005E-2</v>
      </c>
      <c r="D8" s="541">
        <v>8.6999999999999994E-2</v>
      </c>
      <c r="E8" s="541">
        <v>6.4000000000000001E-2</v>
      </c>
      <c r="F8" s="541">
        <v>8.2000000000000003E-2</v>
      </c>
      <c r="G8" s="542">
        <v>7.0999999999999994E-2</v>
      </c>
      <c r="H8" s="541">
        <v>8.8999999999999996E-2</v>
      </c>
      <c r="J8" s="321"/>
      <c r="K8" s="321"/>
    </row>
    <row r="9" spans="1:12" ht="7.9" customHeight="1" x14ac:dyDescent="0.15">
      <c r="A9" s="13"/>
      <c r="B9" s="541"/>
      <c r="C9" s="541"/>
      <c r="D9" s="541"/>
      <c r="E9" s="541"/>
      <c r="F9" s="541"/>
      <c r="G9" s="542"/>
      <c r="H9" s="541"/>
      <c r="J9" s="668"/>
      <c r="K9" s="668"/>
    </row>
    <row r="10" spans="1:12" ht="7.9" customHeight="1" x14ac:dyDescent="0.15">
      <c r="A10" s="129" t="s">
        <v>661</v>
      </c>
      <c r="B10" s="988">
        <v>18.600000000000001</v>
      </c>
      <c r="C10" s="988">
        <v>17.899999999999999</v>
      </c>
      <c r="D10" s="988">
        <v>18.100000000000001</v>
      </c>
      <c r="E10" s="988">
        <v>19.5</v>
      </c>
      <c r="F10" s="988">
        <v>16.600000000000001</v>
      </c>
      <c r="G10" s="989">
        <v>18.2</v>
      </c>
      <c r="H10" s="988">
        <v>20.5</v>
      </c>
      <c r="J10" s="327"/>
    </row>
    <row r="11" spans="1:12" ht="7.9" customHeight="1" x14ac:dyDescent="0.15">
      <c r="A11" s="13"/>
      <c r="B11" s="120"/>
      <c r="C11" s="120"/>
      <c r="D11" s="120"/>
      <c r="E11" s="120"/>
      <c r="F11" s="120"/>
      <c r="G11" s="335"/>
      <c r="H11" s="120"/>
      <c r="J11" s="327"/>
    </row>
    <row r="12" spans="1:12" s="65" customFormat="1" ht="7.9" customHeight="1" x14ac:dyDescent="0.15">
      <c r="A12" s="1017" t="s">
        <v>1084</v>
      </c>
      <c r="B12" s="1018"/>
      <c r="C12" s="1018"/>
      <c r="D12" s="1018"/>
      <c r="E12" s="1018"/>
      <c r="F12" s="1018"/>
      <c r="G12" s="1018"/>
      <c r="H12" s="1018"/>
      <c r="I12" s="667"/>
    </row>
    <row r="13" spans="1:12" s="65" customFormat="1" ht="7.9" customHeight="1" x14ac:dyDescent="0.15">
      <c r="A13" s="65" t="s">
        <v>1078</v>
      </c>
      <c r="B13" s="981">
        <v>0.16200000000000001</v>
      </c>
      <c r="C13" s="981">
        <v>0.17699999999999999</v>
      </c>
      <c r="D13" s="981">
        <v>0.17299999999999999</v>
      </c>
      <c r="E13" s="981">
        <v>0.18099999999999999</v>
      </c>
      <c r="F13" s="981">
        <v>0.14599999999999999</v>
      </c>
      <c r="G13" s="628">
        <v>0.16600000000000001</v>
      </c>
      <c r="H13" s="627">
        <v>0.182</v>
      </c>
      <c r="I13" s="667"/>
    </row>
    <row r="14" spans="1:12" s="65" customFormat="1" ht="7.9" customHeight="1" x14ac:dyDescent="0.15">
      <c r="A14" s="65" t="s">
        <v>1079</v>
      </c>
      <c r="B14" s="973">
        <v>0.14000000000000001</v>
      </c>
      <c r="C14" s="973">
        <v>0.14099999999999999</v>
      </c>
      <c r="D14" s="973">
        <v>0.14699999999999999</v>
      </c>
      <c r="E14" s="973">
        <v>0.14699999999999999</v>
      </c>
      <c r="F14" s="973">
        <v>0.14399999999999999</v>
      </c>
      <c r="G14" s="972">
        <v>0.14199999999999999</v>
      </c>
      <c r="H14" s="973">
        <v>0.159</v>
      </c>
      <c r="I14" s="974"/>
    </row>
    <row r="15" spans="1:12" s="65" customFormat="1" ht="7.9" customHeight="1" x14ac:dyDescent="0.15">
      <c r="A15" s="65" t="s">
        <v>1080</v>
      </c>
      <c r="B15" s="973">
        <v>0.05</v>
      </c>
      <c r="C15" s="973">
        <v>0.05</v>
      </c>
      <c r="D15" s="973">
        <v>5.2999999999999999E-2</v>
      </c>
      <c r="E15" s="973">
        <v>0.05</v>
      </c>
      <c r="F15" s="973">
        <v>0.05</v>
      </c>
      <c r="G15" s="972">
        <v>0.05</v>
      </c>
      <c r="H15" s="973">
        <v>5.8999999999999997E-2</v>
      </c>
      <c r="I15" s="974"/>
    </row>
    <row r="16" spans="1:12" s="65" customFormat="1" ht="7.9" customHeight="1" x14ac:dyDescent="0.15">
      <c r="A16" s="65" t="s">
        <v>1081</v>
      </c>
      <c r="B16" s="973">
        <v>0.08</v>
      </c>
      <c r="C16" s="973">
        <v>0.10299999999999999</v>
      </c>
      <c r="D16" s="973">
        <v>0.106</v>
      </c>
      <c r="E16" s="973">
        <v>0.11899999999999999</v>
      </c>
      <c r="F16" s="973">
        <v>8.4000000000000005E-2</v>
      </c>
      <c r="G16" s="972">
        <v>9.4E-2</v>
      </c>
      <c r="H16" s="973">
        <v>0.13600000000000001</v>
      </c>
      <c r="I16" s="974"/>
    </row>
    <row r="17" spans="1:12" s="65" customFormat="1" ht="7.9" customHeight="1" x14ac:dyDescent="0.15">
      <c r="A17" s="65" t="s">
        <v>1082</v>
      </c>
      <c r="B17" s="973">
        <v>0.26600000000000001</v>
      </c>
      <c r="C17" s="973">
        <v>0.316</v>
      </c>
      <c r="D17" s="973">
        <v>0.30599999999999999</v>
      </c>
      <c r="E17" s="973">
        <v>0.34899999999999998</v>
      </c>
      <c r="F17" s="973">
        <v>0.27300000000000002</v>
      </c>
      <c r="G17" s="972">
        <v>0.29399999999999998</v>
      </c>
      <c r="H17" s="973">
        <v>0.3</v>
      </c>
      <c r="I17" s="974"/>
    </row>
    <row r="18" spans="1:12" s="65" customFormat="1" ht="7.9" customHeight="1" x14ac:dyDescent="0.15">
      <c r="A18" s="65" t="s">
        <v>1083</v>
      </c>
      <c r="B18" s="973">
        <v>0.14399999999999999</v>
      </c>
      <c r="C18" s="973">
        <v>0.152</v>
      </c>
      <c r="D18" s="973">
        <v>0.14199999999999999</v>
      </c>
      <c r="E18" s="973">
        <v>0.19500000000000001</v>
      </c>
      <c r="F18" s="973">
        <v>0.09</v>
      </c>
      <c r="G18" s="972">
        <v>0.14499999999999999</v>
      </c>
      <c r="H18" s="973">
        <v>0.191</v>
      </c>
      <c r="I18" s="974"/>
    </row>
    <row r="19" spans="1:12" s="65" customFormat="1" ht="7.9" customHeight="1" x14ac:dyDescent="0.15">
      <c r="A19" s="99"/>
      <c r="B19" s="270"/>
      <c r="C19" s="270"/>
      <c r="D19" s="270"/>
      <c r="E19" s="270"/>
      <c r="F19" s="270"/>
      <c r="G19" s="166"/>
      <c r="H19" s="270"/>
      <c r="I19" s="169"/>
    </row>
    <row r="20" spans="1:12" s="65" customFormat="1" ht="7.9" customHeight="1" x14ac:dyDescent="0.15">
      <c r="A20" s="1014" t="s">
        <v>924</v>
      </c>
      <c r="B20" s="1019">
        <v>66000</v>
      </c>
      <c r="C20" s="1019">
        <v>37600</v>
      </c>
      <c r="D20" s="1019">
        <v>11300</v>
      </c>
      <c r="E20" s="1019">
        <v>27500</v>
      </c>
      <c r="F20" s="1019">
        <v>26100</v>
      </c>
      <c r="G20" s="1020">
        <f>SUM(B20:F20)</f>
        <v>168500</v>
      </c>
      <c r="H20" s="1019">
        <v>3804100</v>
      </c>
      <c r="I20" s="169"/>
      <c r="J20" s="321"/>
      <c r="K20" s="665"/>
      <c r="L20" s="169"/>
    </row>
    <row r="21" spans="1:12" ht="7.9" customHeight="1" thickBot="1" x14ac:dyDescent="0.2">
      <c r="A21" s="1000"/>
      <c r="B21" s="1001"/>
      <c r="C21" s="1001"/>
      <c r="D21" s="1001"/>
      <c r="E21" s="1001"/>
      <c r="F21" s="1001"/>
      <c r="G21" s="1002"/>
      <c r="H21" s="1001"/>
      <c r="I21" s="169"/>
      <c r="J21" s="169"/>
      <c r="K21" s="169"/>
    </row>
    <row r="22" spans="1:12" ht="7.9" customHeight="1" thickTop="1" x14ac:dyDescent="0.15">
      <c r="A22" s="13" t="s">
        <v>965</v>
      </c>
      <c r="B22" s="21"/>
      <c r="C22" s="21"/>
      <c r="D22" s="21"/>
      <c r="E22" s="21"/>
      <c r="F22" s="21"/>
      <c r="G22" s="21"/>
      <c r="H22" s="27"/>
    </row>
    <row r="23" spans="1:12" ht="7.5" customHeight="1" x14ac:dyDescent="0.15">
      <c r="A23" s="44" t="s">
        <v>1076</v>
      </c>
      <c r="K23" s="519"/>
    </row>
    <row r="24" spans="1:12" ht="7.5" customHeight="1" x14ac:dyDescent="0.15">
      <c r="A24" s="271" t="s">
        <v>809</v>
      </c>
      <c r="K24" s="519"/>
    </row>
    <row r="25" spans="1:12" ht="7.5" customHeight="1" x14ac:dyDescent="0.15">
      <c r="A25" s="271"/>
    </row>
    <row r="26" spans="1:12" ht="7.5" customHeight="1" x14ac:dyDescent="0.15">
      <c r="A26" s="271"/>
    </row>
    <row r="27" spans="1:12" ht="9.9499999999999993" customHeight="1" x14ac:dyDescent="0.15">
      <c r="A27" s="61"/>
      <c r="B27" s="30"/>
      <c r="C27" s="30"/>
      <c r="D27" s="30"/>
      <c r="E27" s="30"/>
      <c r="F27" s="30"/>
      <c r="G27" s="30"/>
      <c r="H27" s="98"/>
    </row>
    <row r="28" spans="1:12" ht="9.9499999999999993" customHeight="1" x14ac:dyDescent="0.15">
      <c r="A28" s="321"/>
      <c r="B28" s="327"/>
      <c r="C28" s="327"/>
      <c r="D28" s="327"/>
      <c r="E28" s="327"/>
      <c r="F28" s="327"/>
    </row>
    <row r="29" spans="1:12" ht="9.9499999999999993" customHeight="1" x14ac:dyDescent="0.15">
      <c r="A29" s="321"/>
      <c r="B29" s="327"/>
      <c r="C29" s="327"/>
      <c r="D29" s="327"/>
      <c r="E29" s="327"/>
      <c r="F29" s="327"/>
    </row>
    <row r="30" spans="1:12" ht="9.9499999999999993" customHeight="1" x14ac:dyDescent="0.15">
      <c r="A30" s="321"/>
      <c r="B30" s="327"/>
      <c r="C30" s="327"/>
      <c r="D30" s="327"/>
      <c r="E30" s="327"/>
      <c r="F30" s="327"/>
    </row>
    <row r="31" spans="1:12" ht="9.9499999999999993" customHeight="1" x14ac:dyDescent="0.15">
      <c r="A31" s="321"/>
      <c r="B31" s="327"/>
      <c r="C31" s="327"/>
      <c r="D31" s="327"/>
      <c r="E31" s="327"/>
      <c r="F31" s="327"/>
    </row>
    <row r="32" spans="1:12" ht="9.9499999999999993" customHeight="1" x14ac:dyDescent="0.15">
      <c r="A32" s="543"/>
    </row>
    <row r="33" spans="1:1" ht="9.9499999999999993" customHeight="1" x14ac:dyDescent="0.15">
      <c r="A33" s="791"/>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9"/>
  <dimension ref="A1:L36"/>
  <sheetViews>
    <sheetView zoomScale="140" zoomScaleNormal="140" workbookViewId="0">
      <selection sqref="A1:H1"/>
    </sheetView>
  </sheetViews>
  <sheetFormatPr baseColWidth="10" defaultRowHeight="9.9499999999999993" customHeight="1" x14ac:dyDescent="0.15"/>
  <cols>
    <col min="1" max="1" width="26.7109375" style="53" customWidth="1"/>
    <col min="2" max="6" width="6.7109375" style="53" customWidth="1"/>
    <col min="7" max="7" width="6.85546875" style="53" customWidth="1"/>
    <col min="8" max="8" width="9.7109375" style="54" bestFit="1"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2">
      <c r="A1" s="1092" t="s">
        <v>637</v>
      </c>
      <c r="B1" s="1092"/>
      <c r="C1" s="1092"/>
      <c r="D1" s="1092"/>
      <c r="E1" s="1092"/>
      <c r="F1" s="1092"/>
      <c r="G1" s="1092"/>
      <c r="H1" s="1092"/>
    </row>
    <row r="2" spans="1:12" ht="9.9499999999999993" customHeight="1" x14ac:dyDescent="0.2">
      <c r="A2" s="1096" t="s">
        <v>664</v>
      </c>
      <c r="B2" s="1096"/>
      <c r="C2" s="1096"/>
      <c r="D2" s="1096"/>
      <c r="E2" s="1096"/>
      <c r="F2" s="1096"/>
      <c r="G2" s="1096"/>
      <c r="H2" s="1096"/>
    </row>
    <row r="3" spans="1:12" ht="7.9" customHeight="1" x14ac:dyDescent="0.15">
      <c r="A3" s="56"/>
      <c r="B3" s="57"/>
    </row>
    <row r="4" spans="1:12" ht="20.100000000000001" customHeight="1" x14ac:dyDescent="0.15">
      <c r="A4" s="58"/>
      <c r="B4" s="37" t="s">
        <v>893</v>
      </c>
      <c r="C4" s="22" t="s">
        <v>333</v>
      </c>
      <c r="D4" s="22" t="s">
        <v>334</v>
      </c>
      <c r="E4" s="22" t="s">
        <v>335</v>
      </c>
      <c r="F4" s="22" t="s">
        <v>336</v>
      </c>
      <c r="G4" s="23" t="s">
        <v>337</v>
      </c>
      <c r="H4" s="88" t="s">
        <v>344</v>
      </c>
    </row>
    <row r="5" spans="1:12" ht="7.9" customHeight="1" x14ac:dyDescent="0.15">
      <c r="A5" s="60"/>
      <c r="B5" s="22"/>
      <c r="C5" s="22"/>
      <c r="D5" s="22"/>
      <c r="E5" s="22"/>
      <c r="F5" s="22"/>
      <c r="G5" s="23"/>
      <c r="H5" s="23"/>
    </row>
    <row r="6" spans="1:12" ht="7.9" customHeight="1" x14ac:dyDescent="0.15">
      <c r="A6" s="1014" t="s">
        <v>622</v>
      </c>
      <c r="B6" s="1015">
        <v>1824</v>
      </c>
      <c r="C6" s="1015">
        <v>1251</v>
      </c>
      <c r="D6" s="1015">
        <v>242</v>
      </c>
      <c r="E6" s="1015">
        <v>725</v>
      </c>
      <c r="F6" s="1015">
        <v>556</v>
      </c>
      <c r="G6" s="1015">
        <v>4598</v>
      </c>
      <c r="H6" s="1015">
        <v>124658</v>
      </c>
      <c r="J6" s="321"/>
    </row>
    <row r="7" spans="1:12" ht="7.9" customHeight="1" x14ac:dyDescent="0.15">
      <c r="A7" s="65" t="s">
        <v>566</v>
      </c>
      <c r="B7" s="630">
        <v>1108</v>
      </c>
      <c r="C7" s="630">
        <v>820</v>
      </c>
      <c r="D7" s="630">
        <v>189</v>
      </c>
      <c r="E7" s="630">
        <v>564</v>
      </c>
      <c r="F7" s="630">
        <v>399</v>
      </c>
      <c r="G7" s="26">
        <v>3080</v>
      </c>
      <c r="H7" s="103">
        <v>76373</v>
      </c>
      <c r="J7" s="321"/>
      <c r="K7" s="321"/>
    </row>
    <row r="8" spans="1:12" ht="7.9" customHeight="1" x14ac:dyDescent="0.15">
      <c r="A8" s="629" t="s">
        <v>567</v>
      </c>
      <c r="B8" s="73">
        <v>716</v>
      </c>
      <c r="C8" s="73">
        <v>431</v>
      </c>
      <c r="D8" s="73">
        <v>53</v>
      </c>
      <c r="E8" s="73">
        <v>161</v>
      </c>
      <c r="F8" s="73">
        <v>157</v>
      </c>
      <c r="G8" s="26">
        <v>1518</v>
      </c>
      <c r="H8" s="73">
        <v>48285</v>
      </c>
      <c r="J8" s="321"/>
      <c r="K8" s="321"/>
    </row>
    <row r="9" spans="1:12" ht="7.9" customHeight="1" x14ac:dyDescent="0.15">
      <c r="A9" s="129" t="s">
        <v>623</v>
      </c>
      <c r="B9" s="727">
        <v>8.4</v>
      </c>
      <c r="C9" s="727">
        <v>9.4</v>
      </c>
      <c r="D9" s="727">
        <v>5.6</v>
      </c>
      <c r="E9" s="727">
        <v>8.5</v>
      </c>
      <c r="F9" s="727">
        <v>7.3</v>
      </c>
      <c r="G9" s="728">
        <v>8.3000000000000007</v>
      </c>
      <c r="H9" s="727">
        <v>11.1</v>
      </c>
      <c r="J9" s="668"/>
      <c r="K9" s="668"/>
    </row>
    <row r="10" spans="1:12" ht="7.9" customHeight="1" x14ac:dyDescent="0.15">
      <c r="A10" s="13"/>
      <c r="B10" s="120"/>
      <c r="C10" s="120"/>
      <c r="D10" s="120"/>
      <c r="E10" s="120"/>
      <c r="F10" s="120"/>
      <c r="G10" s="335"/>
      <c r="H10" s="120"/>
      <c r="J10" s="327"/>
    </row>
    <row r="11" spans="1:12" ht="7.9" customHeight="1" x14ac:dyDescent="0.15">
      <c r="A11" s="1014" t="s">
        <v>560</v>
      </c>
      <c r="B11" s="1015"/>
      <c r="C11" s="1015"/>
      <c r="D11" s="1015"/>
      <c r="E11" s="1015"/>
      <c r="F11" s="1015"/>
      <c r="G11" s="1015"/>
      <c r="H11" s="1015"/>
      <c r="J11" s="327"/>
    </row>
    <row r="12" spans="1:12" s="65" customFormat="1" ht="7.9" customHeight="1" x14ac:dyDescent="0.15">
      <c r="A12" s="65" t="s">
        <v>966</v>
      </c>
      <c r="B12" s="130">
        <v>3151</v>
      </c>
      <c r="C12" s="130">
        <v>2312</v>
      </c>
      <c r="D12" s="130">
        <v>869</v>
      </c>
      <c r="E12" s="130">
        <v>2148</v>
      </c>
      <c r="F12" s="130">
        <v>1728</v>
      </c>
      <c r="G12" s="26">
        <v>10208</v>
      </c>
      <c r="H12" s="130">
        <v>194194</v>
      </c>
      <c r="I12" s="314"/>
      <c r="J12" s="327"/>
      <c r="K12" s="169"/>
      <c r="L12" s="169"/>
    </row>
    <row r="13" spans="1:12" s="65" customFormat="1" ht="7.9" customHeight="1" x14ac:dyDescent="0.15">
      <c r="A13" s="65" t="s">
        <v>810</v>
      </c>
      <c r="B13" s="130">
        <v>2838</v>
      </c>
      <c r="C13" s="130">
        <v>2123</v>
      </c>
      <c r="D13" s="130">
        <v>815</v>
      </c>
      <c r="E13" s="130">
        <v>2064</v>
      </c>
      <c r="F13" s="130">
        <v>1609</v>
      </c>
      <c r="G13" s="26">
        <v>9449</v>
      </c>
      <c r="H13" s="130">
        <v>175125</v>
      </c>
      <c r="I13" s="314"/>
      <c r="J13" s="327"/>
      <c r="K13" s="169"/>
      <c r="L13" s="169"/>
    </row>
    <row r="14" spans="1:12" s="65" customFormat="1" ht="7.9" customHeight="1" x14ac:dyDescent="0.15">
      <c r="A14" s="99" t="s">
        <v>561</v>
      </c>
      <c r="B14" s="990">
        <v>0.90100000000000002</v>
      </c>
      <c r="C14" s="990">
        <v>0.91800000000000004</v>
      </c>
      <c r="D14" s="990">
        <v>0.93799999999999994</v>
      </c>
      <c r="E14" s="990">
        <v>0.96099999999999997</v>
      </c>
      <c r="F14" s="990">
        <v>0.93100000000000005</v>
      </c>
      <c r="G14" s="829">
        <v>0.92600000000000005</v>
      </c>
      <c r="H14" s="990">
        <v>0.90200000000000002</v>
      </c>
      <c r="I14" s="314"/>
      <c r="J14" s="327"/>
      <c r="K14" s="169"/>
      <c r="L14" s="169"/>
    </row>
    <row r="15" spans="1:12" s="65" customFormat="1" ht="7.9" customHeight="1" x14ac:dyDescent="0.15">
      <c r="B15" s="627"/>
      <c r="C15" s="627"/>
      <c r="D15" s="627"/>
      <c r="E15" s="627"/>
      <c r="F15" s="627"/>
      <c r="G15" s="628"/>
      <c r="H15" s="627"/>
      <c r="J15" s="327"/>
      <c r="K15" s="169"/>
      <c r="L15" s="169"/>
    </row>
    <row r="16" spans="1:12" s="65" customFormat="1" ht="7.9" customHeight="1" x14ac:dyDescent="0.15">
      <c r="A16" s="1014" t="s">
        <v>625</v>
      </c>
      <c r="B16" s="1015"/>
      <c r="C16" s="1015"/>
      <c r="D16" s="1015"/>
      <c r="E16" s="1015"/>
      <c r="F16" s="1015"/>
      <c r="G16" s="1015"/>
      <c r="H16" s="1015"/>
      <c r="I16" s="667"/>
      <c r="J16" s="169"/>
      <c r="K16" s="169"/>
      <c r="L16" s="169"/>
    </row>
    <row r="17" spans="1:12" s="65" customFormat="1" ht="7.9" customHeight="1" x14ac:dyDescent="0.15">
      <c r="A17" s="65" t="s">
        <v>647</v>
      </c>
      <c r="B17" s="130">
        <v>1138</v>
      </c>
      <c r="C17" s="130">
        <v>907</v>
      </c>
      <c r="D17" s="130">
        <v>393</v>
      </c>
      <c r="E17" s="130">
        <v>1025</v>
      </c>
      <c r="F17" s="130">
        <v>686</v>
      </c>
      <c r="G17" s="26">
        <v>4149</v>
      </c>
      <c r="H17" s="130">
        <v>70674</v>
      </c>
      <c r="I17" s="667"/>
      <c r="J17" s="316"/>
      <c r="K17" s="169"/>
      <c r="L17" s="169"/>
    </row>
    <row r="18" spans="1:12" s="65" customFormat="1" ht="7.9" customHeight="1" x14ac:dyDescent="0.15">
      <c r="A18" s="65" t="s">
        <v>626</v>
      </c>
      <c r="B18" s="627">
        <v>0.40100000000000002</v>
      </c>
      <c r="C18" s="627">
        <v>0.42699999999999999</v>
      </c>
      <c r="D18" s="627">
        <v>0.48299999999999998</v>
      </c>
      <c r="E18" s="627">
        <v>0.497</v>
      </c>
      <c r="F18" s="627">
        <v>0.42799999999999999</v>
      </c>
      <c r="G18" s="549">
        <v>0.44</v>
      </c>
      <c r="H18" s="627">
        <v>0.40400000000000003</v>
      </c>
      <c r="I18" s="169"/>
      <c r="J18" s="321"/>
      <c r="K18" s="665"/>
      <c r="L18" s="169"/>
    </row>
    <row r="19" spans="1:12" s="65" customFormat="1" ht="7.9" customHeight="1" x14ac:dyDescent="0.15">
      <c r="A19" s="65" t="s">
        <v>627</v>
      </c>
      <c r="B19" s="627">
        <v>0.01</v>
      </c>
      <c r="C19" s="627">
        <v>1.0999999999999999E-2</v>
      </c>
      <c r="D19" s="627">
        <v>1.6E-2</v>
      </c>
      <c r="E19" s="627">
        <v>1.4999999999999999E-2</v>
      </c>
      <c r="F19" s="627">
        <v>8.9999999999999993E-3</v>
      </c>
      <c r="G19" s="628">
        <v>1.0999999999999999E-2</v>
      </c>
      <c r="H19" s="627">
        <v>1.0999999999999999E-2</v>
      </c>
      <c r="I19" s="169"/>
      <c r="J19" s="321"/>
      <c r="K19" s="169"/>
      <c r="L19" s="169"/>
    </row>
    <row r="20" spans="1:12" ht="7.9" customHeight="1" thickBot="1" x14ac:dyDescent="0.2">
      <c r="A20" s="1000"/>
      <c r="B20" s="1001"/>
      <c r="C20" s="1001"/>
      <c r="D20" s="1001"/>
      <c r="E20" s="1001"/>
      <c r="F20" s="1001"/>
      <c r="G20" s="1002"/>
      <c r="H20" s="1001"/>
      <c r="I20" s="169"/>
      <c r="J20" s="169"/>
      <c r="K20" s="169"/>
    </row>
    <row r="21" spans="1:12" ht="7.9" customHeight="1" thickTop="1" x14ac:dyDescent="0.15">
      <c r="A21" s="13" t="s">
        <v>925</v>
      </c>
      <c r="B21" s="21"/>
      <c r="C21" s="21"/>
      <c r="D21" s="21"/>
      <c r="E21" s="21"/>
      <c r="F21" s="21"/>
      <c r="G21" s="21"/>
      <c r="H21" s="27"/>
      <c r="I21" s="169"/>
      <c r="J21" s="169"/>
      <c r="K21" s="169"/>
    </row>
    <row r="22" spans="1:12" ht="7.9" customHeight="1" x14ac:dyDescent="0.15">
      <c r="A22" s="277" t="s">
        <v>624</v>
      </c>
      <c r="I22" s="169"/>
      <c r="J22" s="169"/>
      <c r="K22" s="169"/>
    </row>
    <row r="23" spans="1:12" ht="7.9" customHeight="1" x14ac:dyDescent="0.15">
      <c r="A23" s="669"/>
      <c r="I23" s="169"/>
      <c r="J23" s="665"/>
      <c r="K23" s="169"/>
    </row>
    <row r="24" spans="1:12" ht="7.9" customHeight="1" x14ac:dyDescent="0.15">
      <c r="A24" s="669"/>
      <c r="I24" s="169"/>
      <c r="J24" s="169"/>
      <c r="K24" s="169"/>
    </row>
    <row r="25" spans="1:12" ht="7.9" customHeight="1" x14ac:dyDescent="0.15">
      <c r="A25" s="44"/>
    </row>
    <row r="26" spans="1:12" ht="9.9499999999999993" customHeight="1" x14ac:dyDescent="0.15">
      <c r="A26" s="61"/>
      <c r="B26" s="30"/>
      <c r="C26" s="30"/>
      <c r="D26" s="30"/>
      <c r="E26" s="30"/>
      <c r="F26" s="30"/>
      <c r="G26" s="30"/>
      <c r="H26" s="30"/>
    </row>
    <row r="27" spans="1:12" ht="9.9499999999999993" customHeight="1" x14ac:dyDescent="0.15">
      <c r="A27" s="543"/>
    </row>
    <row r="36" spans="5:5" ht="9.9499999999999993" customHeight="1" x14ac:dyDescent="0.15">
      <c r="E36" s="51"/>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dimension ref="A1:U34"/>
  <sheetViews>
    <sheetView zoomScale="140" zoomScaleNormal="140" workbookViewId="0">
      <selection sqref="A1:H1"/>
    </sheetView>
  </sheetViews>
  <sheetFormatPr baseColWidth="10" defaultRowHeight="9.9499999999999993" customHeight="1" x14ac:dyDescent="0.15"/>
  <cols>
    <col min="1" max="1" width="24.5703125" style="53" customWidth="1"/>
    <col min="2" max="6" width="6.7109375" style="53" customWidth="1"/>
    <col min="7" max="7" width="6.85546875" style="53" customWidth="1"/>
    <col min="8" max="8" width="9.7109375" style="54" bestFit="1" customWidth="1"/>
    <col min="9" max="9" width="6.7109375" style="252" customWidth="1"/>
    <col min="10" max="10" width="34" style="234" customWidth="1"/>
    <col min="11" max="11" width="24.140625" style="234" customWidth="1"/>
    <col min="12" max="12" width="11.42578125" style="234" customWidth="1"/>
    <col min="13" max="16384" width="11.42578125" style="53"/>
  </cols>
  <sheetData>
    <row r="1" spans="1:21" ht="15" customHeight="1" x14ac:dyDescent="0.15">
      <c r="A1" s="1093" t="s">
        <v>885</v>
      </c>
      <c r="B1" s="1093"/>
      <c r="C1" s="1093"/>
      <c r="D1" s="1093"/>
      <c r="E1" s="1093"/>
      <c r="F1" s="1093"/>
      <c r="G1" s="1093"/>
      <c r="H1" s="1093"/>
    </row>
    <row r="2" spans="1:21" ht="9.9499999999999993" customHeight="1" x14ac:dyDescent="0.15">
      <c r="A2" s="56"/>
      <c r="B2" s="57"/>
    </row>
    <row r="3" spans="1:21" ht="20.100000000000001" customHeight="1" x14ac:dyDescent="0.15">
      <c r="A3" s="58"/>
      <c r="B3" s="37" t="s">
        <v>893</v>
      </c>
      <c r="C3" s="22" t="s">
        <v>341</v>
      </c>
      <c r="D3" s="22" t="s">
        <v>334</v>
      </c>
      <c r="E3" s="22" t="s">
        <v>335</v>
      </c>
      <c r="F3" s="22" t="s">
        <v>336</v>
      </c>
      <c r="G3" s="23" t="s">
        <v>342</v>
      </c>
      <c r="H3" s="88" t="s">
        <v>344</v>
      </c>
      <c r="I3" s="257"/>
      <c r="J3" s="242"/>
      <c r="K3" s="242"/>
      <c r="L3" s="241"/>
      <c r="M3" s="118"/>
      <c r="N3" s="118"/>
      <c r="O3" s="118"/>
      <c r="P3" s="118"/>
      <c r="Q3" s="118"/>
      <c r="R3" s="118"/>
      <c r="S3" s="118"/>
      <c r="T3" s="119"/>
      <c r="U3" s="119"/>
    </row>
    <row r="4" spans="1:21" ht="7.9" customHeight="1" x14ac:dyDescent="0.15">
      <c r="A4" s="78"/>
      <c r="B4" s="74"/>
      <c r="C4" s="74"/>
      <c r="D4" s="74"/>
      <c r="E4" s="74"/>
      <c r="F4" s="74"/>
      <c r="G4" s="74"/>
      <c r="H4" s="74"/>
      <c r="I4" s="255"/>
      <c r="K4" s="169"/>
      <c r="L4" s="169"/>
      <c r="M4" s="65"/>
      <c r="N4" s="65"/>
      <c r="O4" s="65"/>
      <c r="P4" s="65"/>
      <c r="Q4" s="65"/>
      <c r="R4" s="65"/>
      <c r="S4" s="65"/>
      <c r="T4" s="65"/>
      <c r="U4" s="65"/>
    </row>
    <row r="5" spans="1:21" ht="7.9" customHeight="1" x14ac:dyDescent="0.15">
      <c r="A5" s="1021" t="s">
        <v>926</v>
      </c>
      <c r="B5" s="1022">
        <v>7.0000000000000007E-2</v>
      </c>
      <c r="C5" s="1022">
        <v>8.1000000000000003E-2</v>
      </c>
      <c r="D5" s="1022">
        <v>5.5E-2</v>
      </c>
      <c r="E5" s="1022">
        <v>8.4000000000000005E-2</v>
      </c>
      <c r="F5" s="1022">
        <v>6.8000000000000005E-2</v>
      </c>
      <c r="G5" s="1022">
        <v>7.2999999999999995E-2</v>
      </c>
      <c r="H5" s="1023">
        <v>8.5999999999999993E-2</v>
      </c>
      <c r="I5" s="258"/>
      <c r="J5" s="169"/>
      <c r="K5" s="244"/>
      <c r="L5" s="243"/>
      <c r="M5" s="120"/>
      <c r="N5" s="120"/>
      <c r="O5" s="120"/>
      <c r="P5" s="120"/>
      <c r="Q5" s="120"/>
      <c r="R5" s="120"/>
      <c r="S5" s="120"/>
      <c r="T5" s="65"/>
      <c r="U5" s="65"/>
    </row>
    <row r="6" spans="1:21" ht="7.9" customHeight="1" x14ac:dyDescent="0.15">
      <c r="A6" s="99" t="s">
        <v>927</v>
      </c>
      <c r="B6" s="121">
        <f>('page 14 Pauvreté'!B14/'page 13 Pauvreté'!B29)-1</f>
        <v>2.4984925818039683E-2</v>
      </c>
      <c r="C6" s="121">
        <f>('page 14 Pauvreté'!C14/'page 13 Pauvreté'!C29)-1</f>
        <v>2.3791031353472603E-2</v>
      </c>
      <c r="D6" s="121">
        <f>('page 14 Pauvreté'!D14/'page 13 Pauvreté'!D29)-1</f>
        <v>1.517673553314447E-3</v>
      </c>
      <c r="E6" s="121">
        <f>('page 14 Pauvreté'!E14/'page 13 Pauvreté'!E29)-1</f>
        <v>1.5678715497883688E-2</v>
      </c>
      <c r="F6" s="121">
        <f>('page 14 Pauvreté'!F14/'page 13 Pauvreté'!F29)-1</f>
        <v>1.3117086875615636E-2</v>
      </c>
      <c r="G6" s="527">
        <f>('page 14 Pauvreté'!G14/'page 13 Pauvreté'!G29)-1</f>
        <v>1.9661954575738161E-2</v>
      </c>
      <c r="H6" s="121">
        <f>('page 14 Pauvreté'!H14/'page 13 Pauvreté'!H29)-1</f>
        <v>2.4616293819811785E-2</v>
      </c>
      <c r="I6" s="258"/>
      <c r="J6" s="169"/>
      <c r="K6" s="244"/>
      <c r="L6" s="243"/>
      <c r="M6" s="120"/>
      <c r="N6" s="120"/>
      <c r="O6" s="120"/>
      <c r="P6" s="120"/>
      <c r="Q6" s="120"/>
      <c r="R6" s="120"/>
      <c r="S6" s="120"/>
      <c r="T6" s="65"/>
      <c r="U6" s="65"/>
    </row>
    <row r="7" spans="1:21" ht="7.9" customHeight="1" x14ac:dyDescent="0.15">
      <c r="H7" s="53"/>
      <c r="I7" s="258"/>
      <c r="J7" s="169"/>
      <c r="K7" s="244"/>
      <c r="L7" s="243"/>
      <c r="M7" s="120"/>
      <c r="N7" s="120"/>
      <c r="O7" s="120"/>
      <c r="P7" s="120"/>
      <c r="Q7" s="120"/>
      <c r="R7" s="120"/>
      <c r="S7" s="120"/>
      <c r="T7" s="65"/>
      <c r="U7" s="65"/>
    </row>
    <row r="8" spans="1:21" ht="7.9" customHeight="1" x14ac:dyDescent="0.15">
      <c r="A8" s="1021" t="s">
        <v>928</v>
      </c>
      <c r="B8" s="1022">
        <v>0.11600000000000001</v>
      </c>
      <c r="C8" s="1022">
        <v>0.121</v>
      </c>
      <c r="D8" s="1022">
        <v>8.8999999999999996E-2</v>
      </c>
      <c r="E8" s="1022">
        <v>0.125</v>
      </c>
      <c r="F8" s="1022">
        <v>0.105</v>
      </c>
      <c r="G8" s="1022">
        <v>0.114</v>
      </c>
      <c r="H8" s="1023">
        <v>0.13100000000000001</v>
      </c>
      <c r="I8" s="258"/>
      <c r="K8" s="244"/>
      <c r="L8" s="243"/>
      <c r="M8" s="120"/>
      <c r="N8" s="120"/>
      <c r="O8" s="120"/>
      <c r="P8" s="120"/>
      <c r="Q8" s="120"/>
      <c r="R8" s="120"/>
      <c r="S8" s="120"/>
      <c r="T8" s="65"/>
      <c r="U8" s="65"/>
    </row>
    <row r="9" spans="1:21" ht="7.9" customHeight="1" x14ac:dyDescent="0.15">
      <c r="A9" s="53" t="s">
        <v>323</v>
      </c>
      <c r="B9" s="104">
        <v>0.247</v>
      </c>
      <c r="C9" s="104">
        <v>0.248</v>
      </c>
      <c r="D9" s="104">
        <v>0.19800000000000001</v>
      </c>
      <c r="E9" s="104">
        <v>0.27300000000000002</v>
      </c>
      <c r="F9" s="104">
        <v>0.22600000000000001</v>
      </c>
      <c r="G9" s="178">
        <v>0.24399999999999999</v>
      </c>
      <c r="H9" s="104">
        <v>0.28999999999999998</v>
      </c>
      <c r="I9" s="258"/>
      <c r="K9" s="244"/>
      <c r="L9" s="243"/>
      <c r="M9" s="120"/>
      <c r="N9" s="120"/>
      <c r="O9" s="120"/>
      <c r="P9" s="120"/>
      <c r="Q9" s="120"/>
      <c r="R9" s="120"/>
      <c r="S9" s="120"/>
      <c r="T9" s="65"/>
      <c r="U9" s="65"/>
    </row>
    <row r="10" spans="1:21" ht="7.9" customHeight="1" x14ac:dyDescent="0.15">
      <c r="A10" s="53" t="s">
        <v>46</v>
      </c>
      <c r="B10" s="104">
        <v>0.104</v>
      </c>
      <c r="C10" s="104">
        <v>0.108</v>
      </c>
      <c r="D10" s="104">
        <v>7.9000000000000001E-2</v>
      </c>
      <c r="E10" s="104">
        <v>0.113</v>
      </c>
      <c r="F10" s="104">
        <v>8.8999999999999996E-2</v>
      </c>
      <c r="G10" s="178">
        <v>0.10199999999999999</v>
      </c>
      <c r="H10" s="104">
        <v>0.11799999999999999</v>
      </c>
      <c r="I10" s="258"/>
      <c r="K10" s="244"/>
      <c r="L10" s="169"/>
      <c r="M10" s="65"/>
      <c r="N10" s="65"/>
      <c r="O10" s="65"/>
      <c r="P10" s="65"/>
      <c r="Q10" s="65"/>
      <c r="R10" s="65"/>
      <c r="S10" s="65"/>
      <c r="T10" s="65"/>
      <c r="U10" s="65"/>
    </row>
    <row r="11" spans="1:21" ht="7.9" customHeight="1" x14ac:dyDescent="0.15">
      <c r="A11" s="53" t="s">
        <v>47</v>
      </c>
      <c r="B11" s="104">
        <v>8.5000000000000006E-2</v>
      </c>
      <c r="C11" s="104">
        <v>0.09</v>
      </c>
      <c r="D11" s="104">
        <v>6.5000000000000002E-2</v>
      </c>
      <c r="E11" s="104">
        <v>8.5000000000000006E-2</v>
      </c>
      <c r="F11" s="104">
        <v>8.5999999999999993E-2</v>
      </c>
      <c r="G11" s="178">
        <v>8.5000000000000006E-2</v>
      </c>
      <c r="H11" s="104">
        <v>9.5000000000000001E-2</v>
      </c>
      <c r="I11" s="258"/>
      <c r="K11" s="244"/>
      <c r="L11" s="169"/>
      <c r="M11" s="65"/>
      <c r="N11" s="65"/>
      <c r="O11" s="65"/>
      <c r="P11" s="65"/>
      <c r="Q11" s="65"/>
      <c r="R11" s="65"/>
      <c r="S11" s="65"/>
      <c r="T11" s="65"/>
      <c r="U11" s="65"/>
    </row>
    <row r="12" spans="1:21" s="873" customFormat="1" ht="7.9" customHeight="1" x14ac:dyDescent="0.15">
      <c r="B12" s="104"/>
      <c r="C12" s="104"/>
      <c r="D12" s="104"/>
      <c r="E12" s="104"/>
      <c r="F12" s="104"/>
      <c r="G12" s="178"/>
      <c r="H12" s="104"/>
      <c r="I12" s="258"/>
      <c r="J12" s="234"/>
      <c r="K12" s="244"/>
      <c r="L12" s="169"/>
      <c r="M12" s="65"/>
      <c r="N12" s="65"/>
      <c r="O12" s="65"/>
      <c r="P12" s="65"/>
      <c r="Q12" s="65"/>
      <c r="R12" s="65"/>
      <c r="S12" s="65"/>
      <c r="T12" s="65"/>
      <c r="U12" s="65"/>
    </row>
    <row r="13" spans="1:21" ht="7.9" customHeight="1" x14ac:dyDescent="0.15">
      <c r="A13" s="1021" t="s">
        <v>929</v>
      </c>
      <c r="B13" s="1022">
        <v>0.124</v>
      </c>
      <c r="C13" s="1022">
        <v>0.13400000000000001</v>
      </c>
      <c r="D13" s="1022">
        <v>0.1</v>
      </c>
      <c r="E13" s="1022">
        <v>0.14099999999999999</v>
      </c>
      <c r="F13" s="1022">
        <v>0.13</v>
      </c>
      <c r="G13" s="1022">
        <v>0.128</v>
      </c>
      <c r="H13" s="1023">
        <v>0.14099999999999999</v>
      </c>
      <c r="I13" s="258"/>
      <c r="K13" s="169"/>
      <c r="L13" s="169"/>
      <c r="M13" s="65"/>
      <c r="N13" s="65"/>
      <c r="O13" s="65"/>
      <c r="P13" s="65"/>
      <c r="Q13" s="65"/>
      <c r="R13" s="65"/>
      <c r="S13" s="65"/>
      <c r="T13" s="65"/>
      <c r="U13" s="65"/>
    </row>
    <row r="14" spans="1:21" ht="7.9" customHeight="1" x14ac:dyDescent="0.15">
      <c r="A14" s="53" t="s">
        <v>323</v>
      </c>
      <c r="B14" s="104">
        <v>0.26600000000000001</v>
      </c>
      <c r="C14" s="104">
        <v>0.27900000000000003</v>
      </c>
      <c r="D14" s="104">
        <v>0.23400000000000001</v>
      </c>
      <c r="E14" s="104">
        <v>0.312</v>
      </c>
      <c r="F14" s="104">
        <v>0.28699999999999998</v>
      </c>
      <c r="G14" s="178">
        <v>0.27700000000000002</v>
      </c>
      <c r="H14" s="104">
        <v>0.29399999999999998</v>
      </c>
      <c r="I14" s="258"/>
      <c r="K14" s="169"/>
      <c r="L14" s="169"/>
      <c r="M14" s="65"/>
      <c r="N14" s="65"/>
      <c r="O14" s="65"/>
      <c r="P14" s="65"/>
      <c r="Q14" s="65"/>
      <c r="R14" s="65"/>
      <c r="S14" s="65"/>
      <c r="T14" s="65"/>
      <c r="U14" s="65"/>
    </row>
    <row r="15" spans="1:21" ht="7.9" customHeight="1" x14ac:dyDescent="0.15">
      <c r="A15" s="53" t="s">
        <v>46</v>
      </c>
      <c r="B15" s="104">
        <v>0.11799999999999999</v>
      </c>
      <c r="C15" s="104">
        <v>0.126</v>
      </c>
      <c r="D15" s="104">
        <v>9.4E-2</v>
      </c>
      <c r="E15" s="104">
        <v>0.13400000000000001</v>
      </c>
      <c r="F15" s="104">
        <v>0.11600000000000001</v>
      </c>
      <c r="G15" s="178">
        <v>0.12</v>
      </c>
      <c r="H15" s="104">
        <v>0.13600000000000001</v>
      </c>
      <c r="I15" s="258"/>
      <c r="K15" s="169"/>
      <c r="L15" s="169"/>
      <c r="M15" s="65"/>
      <c r="N15" s="65"/>
      <c r="O15" s="65"/>
      <c r="P15" s="65"/>
      <c r="Q15" s="65"/>
      <c r="R15" s="65"/>
      <c r="S15" s="65"/>
      <c r="T15" s="65"/>
      <c r="U15" s="65"/>
    </row>
    <row r="16" spans="1:21" ht="7.5" customHeight="1" x14ac:dyDescent="0.15">
      <c r="A16" s="53" t="s">
        <v>47</v>
      </c>
      <c r="B16" s="104">
        <v>8.4000000000000005E-2</v>
      </c>
      <c r="C16" s="104">
        <v>9.7000000000000003E-2</v>
      </c>
      <c r="D16" s="104">
        <v>6.8000000000000005E-2</v>
      </c>
      <c r="E16" s="104">
        <v>9.1999999999999998E-2</v>
      </c>
      <c r="F16" s="104">
        <v>0.11</v>
      </c>
      <c r="G16" s="178">
        <v>9.0999999999999998E-2</v>
      </c>
      <c r="H16" s="104">
        <v>0.1</v>
      </c>
      <c r="I16" s="258"/>
      <c r="K16" s="169"/>
      <c r="L16" s="169"/>
      <c r="M16" s="65"/>
      <c r="N16" s="65"/>
      <c r="O16" s="65"/>
      <c r="P16" s="65"/>
      <c r="Q16" s="65"/>
      <c r="R16" s="65"/>
      <c r="S16" s="65"/>
      <c r="T16" s="65"/>
      <c r="U16" s="65"/>
    </row>
    <row r="17" spans="1:21" ht="7.5" customHeight="1" x14ac:dyDescent="0.15">
      <c r="B17" s="104"/>
      <c r="C17" s="104"/>
      <c r="D17" s="104"/>
      <c r="E17" s="104"/>
      <c r="F17" s="104"/>
      <c r="G17" s="178"/>
      <c r="H17" s="104"/>
      <c r="I17" s="258"/>
      <c r="K17" s="169"/>
      <c r="L17" s="169"/>
      <c r="M17" s="65"/>
      <c r="N17" s="65"/>
      <c r="O17" s="65"/>
      <c r="P17" s="65"/>
      <c r="Q17" s="65"/>
      <c r="R17" s="65"/>
      <c r="S17" s="65"/>
      <c r="T17" s="65"/>
      <c r="U17" s="65"/>
    </row>
    <row r="18" spans="1:21" ht="7.5" customHeight="1" x14ac:dyDescent="0.15">
      <c r="A18" s="1014" t="s">
        <v>930</v>
      </c>
      <c r="B18" s="1015">
        <v>68770</v>
      </c>
      <c r="C18" s="1015">
        <v>39770</v>
      </c>
      <c r="D18" s="1015">
        <v>11500</v>
      </c>
      <c r="E18" s="1015">
        <v>25400</v>
      </c>
      <c r="F18" s="1015">
        <v>34030</v>
      </c>
      <c r="G18" s="1015">
        <v>179466</v>
      </c>
      <c r="H18" s="1015">
        <v>3240528</v>
      </c>
      <c r="I18" s="258"/>
      <c r="K18" s="169"/>
      <c r="L18" s="169"/>
      <c r="M18" s="65"/>
      <c r="N18" s="65"/>
      <c r="O18" s="65"/>
      <c r="P18" s="65"/>
      <c r="Q18" s="65"/>
      <c r="R18" s="65"/>
      <c r="S18" s="65"/>
      <c r="T18" s="65"/>
      <c r="U18" s="65"/>
    </row>
    <row r="19" spans="1:21" ht="7.5" customHeight="1" thickBot="1" x14ac:dyDescent="0.2">
      <c r="A19" s="1000"/>
      <c r="B19" s="1001"/>
      <c r="C19" s="1001"/>
      <c r="D19" s="1001"/>
      <c r="E19" s="1001"/>
      <c r="F19" s="1001"/>
      <c r="G19" s="1002"/>
      <c r="H19" s="1001"/>
      <c r="I19" s="258"/>
    </row>
    <row r="20" spans="1:21" ht="7.5" customHeight="1" thickTop="1" x14ac:dyDescent="0.15">
      <c r="A20" s="53" t="s">
        <v>931</v>
      </c>
      <c r="B20" s="21"/>
      <c r="C20" s="21"/>
      <c r="D20" s="21"/>
      <c r="E20" s="21"/>
      <c r="F20" s="21"/>
      <c r="G20" s="21"/>
      <c r="H20" s="21"/>
      <c r="I20" s="729"/>
      <c r="J20" s="729"/>
    </row>
    <row r="21" spans="1:21" ht="7.5" customHeight="1" x14ac:dyDescent="0.15">
      <c r="A21" s="53" t="s">
        <v>887</v>
      </c>
      <c r="B21" s="21"/>
      <c r="C21" s="21"/>
      <c r="D21" s="21"/>
      <c r="E21" s="21"/>
      <c r="F21" s="21"/>
      <c r="G21" s="21"/>
      <c r="H21" s="21"/>
      <c r="I21" s="729"/>
      <c r="J21" s="729"/>
    </row>
    <row r="22" spans="1:21" ht="7.5" customHeight="1" x14ac:dyDescent="0.15">
      <c r="A22" s="53" t="s">
        <v>886</v>
      </c>
      <c r="B22" s="21"/>
      <c r="C22" s="21"/>
      <c r="D22" s="21"/>
      <c r="E22" s="21"/>
      <c r="F22" s="21"/>
      <c r="G22" s="21"/>
      <c r="H22" s="21"/>
      <c r="I22" s="729"/>
      <c r="J22" s="729"/>
    </row>
    <row r="23" spans="1:21" ht="8.1" customHeight="1" x14ac:dyDescent="0.15">
      <c r="A23" s="86" t="s">
        <v>932</v>
      </c>
      <c r="B23" s="21"/>
      <c r="C23" s="21"/>
      <c r="D23" s="21"/>
      <c r="E23" s="21"/>
      <c r="F23" s="21"/>
      <c r="G23" s="21"/>
      <c r="H23" s="21"/>
      <c r="I23" s="729"/>
      <c r="J23" s="729"/>
    </row>
    <row r="24" spans="1:21" ht="7.9" customHeight="1" x14ac:dyDescent="0.15">
      <c r="A24" s="86"/>
      <c r="B24" s="91"/>
      <c r="C24" s="91"/>
      <c r="D24" s="91"/>
      <c r="E24" s="91"/>
      <c r="F24" s="91"/>
      <c r="G24" s="91"/>
      <c r="H24" s="91"/>
      <c r="I24" s="729"/>
      <c r="J24" s="729"/>
    </row>
    <row r="25" spans="1:21" ht="7.9" customHeight="1" x14ac:dyDescent="0.15">
      <c r="A25" s="605"/>
      <c r="B25" s="97"/>
      <c r="C25" s="97"/>
      <c r="D25" s="97"/>
      <c r="E25" s="97"/>
      <c r="F25" s="97"/>
      <c r="G25" s="97"/>
      <c r="H25" s="97"/>
      <c r="I25" s="729"/>
      <c r="J25" s="729"/>
      <c r="K25" s="582"/>
      <c r="L25" s="582"/>
    </row>
    <row r="26" spans="1:21" ht="7.9" customHeight="1" x14ac:dyDescent="0.15">
      <c r="A26" s="605"/>
      <c r="H26" s="63"/>
      <c r="I26" s="729"/>
      <c r="J26" s="729"/>
      <c r="K26" s="582"/>
      <c r="L26" s="582"/>
    </row>
    <row r="27" spans="1:21" ht="7.9" customHeight="1" x14ac:dyDescent="0.15">
      <c r="B27" s="272"/>
      <c r="C27" s="272"/>
      <c r="D27" s="272"/>
      <c r="E27" s="272"/>
      <c r="F27" s="272"/>
      <c r="G27" s="273"/>
      <c r="H27" s="274"/>
      <c r="I27" s="729"/>
      <c r="J27" s="729"/>
      <c r="K27" s="582"/>
      <c r="L27" s="582"/>
    </row>
    <row r="28" spans="1:21" ht="7.9" customHeight="1" x14ac:dyDescent="0.15">
      <c r="H28" s="62"/>
      <c r="I28" s="258"/>
      <c r="K28" s="581"/>
      <c r="L28" s="581"/>
    </row>
    <row r="29" spans="1:21" ht="7.9" customHeight="1" x14ac:dyDescent="0.15">
      <c r="A29" s="368" t="s">
        <v>967</v>
      </c>
      <c r="B29" s="435">
        <v>117751</v>
      </c>
      <c r="C29" s="435">
        <v>73389</v>
      </c>
      <c r="D29" s="435">
        <v>20426</v>
      </c>
      <c r="E29" s="435">
        <v>50323</v>
      </c>
      <c r="F29" s="435">
        <v>54814</v>
      </c>
      <c r="G29" s="435">
        <v>316703</v>
      </c>
      <c r="H29" s="434">
        <v>5546692</v>
      </c>
    </row>
    <row r="30" spans="1:21" ht="7.9" customHeight="1" x14ac:dyDescent="0.15">
      <c r="B30" s="368"/>
      <c r="C30" s="368"/>
      <c r="D30" s="368"/>
      <c r="E30" s="368"/>
      <c r="F30" s="368"/>
      <c r="G30" s="368"/>
      <c r="H30" s="436"/>
    </row>
    <row r="31" spans="1:21" ht="7.9" customHeight="1" x14ac:dyDescent="0.15"/>
    <row r="32" spans="1:21" ht="7.9" customHeight="1" x14ac:dyDescent="0.15">
      <c r="B32" s="96"/>
      <c r="C32" s="96"/>
      <c r="D32" s="96"/>
      <c r="E32" s="96"/>
      <c r="F32" s="96"/>
      <c r="G32" s="96"/>
      <c r="H32" s="96"/>
    </row>
    <row r="34" spans="1:1" ht="9.9499999999999993" customHeight="1" x14ac:dyDescent="0.15">
      <c r="A34" s="66"/>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4"/>
  <dimension ref="A1:L48"/>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85546875" style="54" customWidth="1"/>
    <col min="9" max="9" width="2.5703125" style="252" bestFit="1" customWidth="1"/>
    <col min="10" max="10" width="34" style="234" customWidth="1"/>
    <col min="11" max="11" width="24.140625" style="234" customWidth="1"/>
    <col min="12" max="12" width="11.42578125" style="234" customWidth="1"/>
    <col min="13" max="16384" width="11.42578125" style="53"/>
  </cols>
  <sheetData>
    <row r="1" spans="1:10" ht="15" customHeight="1" x14ac:dyDescent="0.15">
      <c r="A1" s="1093" t="s">
        <v>340</v>
      </c>
      <c r="B1" s="1093"/>
      <c r="C1" s="1093"/>
      <c r="D1" s="1093"/>
      <c r="E1" s="1093"/>
      <c r="F1" s="1093"/>
      <c r="G1" s="1093"/>
      <c r="H1" s="1093"/>
    </row>
    <row r="2" spans="1:10" ht="9.9499999999999993" customHeight="1" x14ac:dyDescent="0.15">
      <c r="A2" s="1095" t="s">
        <v>933</v>
      </c>
      <c r="B2" s="1095"/>
      <c r="C2" s="1095"/>
      <c r="D2" s="1095"/>
      <c r="E2" s="1095"/>
      <c r="F2" s="1095"/>
      <c r="G2" s="1095"/>
      <c r="H2" s="1095"/>
    </row>
    <row r="3" spans="1:10" ht="7.9" customHeight="1" x14ac:dyDescent="0.15">
      <c r="A3" s="56"/>
      <c r="B3" s="57"/>
    </row>
    <row r="4" spans="1:10" ht="20.100000000000001" customHeight="1" x14ac:dyDescent="0.15">
      <c r="A4" s="58"/>
      <c r="B4" s="37" t="s">
        <v>893</v>
      </c>
      <c r="C4" s="22" t="s">
        <v>341</v>
      </c>
      <c r="D4" s="22" t="s">
        <v>334</v>
      </c>
      <c r="E4" s="22" t="s">
        <v>335</v>
      </c>
      <c r="F4" s="22" t="s">
        <v>336</v>
      </c>
      <c r="G4" s="23" t="s">
        <v>342</v>
      </c>
      <c r="H4" s="59" t="s">
        <v>338</v>
      </c>
      <c r="I4" s="255"/>
      <c r="J4" s="169"/>
    </row>
    <row r="5" spans="1:10" ht="7.9" customHeight="1" x14ac:dyDescent="0.15">
      <c r="A5" s="78"/>
      <c r="B5" s="74"/>
      <c r="C5" s="74"/>
      <c r="D5" s="74"/>
      <c r="E5" s="74"/>
      <c r="F5" s="74"/>
      <c r="G5" s="74"/>
      <c r="H5" s="74"/>
    </row>
    <row r="6" spans="1:10" ht="7.9" customHeight="1" x14ac:dyDescent="0.15">
      <c r="A6" s="1021" t="s">
        <v>372</v>
      </c>
      <c r="B6" s="1024">
        <v>56488</v>
      </c>
      <c r="C6" s="1024">
        <v>33852</v>
      </c>
      <c r="D6" s="1024">
        <v>9356</v>
      </c>
      <c r="E6" s="1024">
        <v>23521</v>
      </c>
      <c r="F6" s="1024">
        <v>24248</v>
      </c>
      <c r="G6" s="1024">
        <v>147465</v>
      </c>
      <c r="H6" s="1024">
        <v>2763836</v>
      </c>
      <c r="I6" s="327"/>
    </row>
    <row r="7" spans="1:10" ht="7.9" customHeight="1" x14ac:dyDescent="0.15">
      <c r="A7" s="127" t="s">
        <v>323</v>
      </c>
      <c r="B7" s="48">
        <v>8432</v>
      </c>
      <c r="C7" s="48">
        <v>5643</v>
      </c>
      <c r="D7" s="48">
        <v>1590</v>
      </c>
      <c r="E7" s="48">
        <v>4259</v>
      </c>
      <c r="F7" s="48">
        <v>4161</v>
      </c>
      <c r="G7" s="49">
        <v>24085</v>
      </c>
      <c r="H7" s="89">
        <v>387360</v>
      </c>
      <c r="I7" s="327"/>
    </row>
    <row r="8" spans="1:10" ht="7.9" customHeight="1" x14ac:dyDescent="0.15">
      <c r="A8" s="127" t="s">
        <v>324</v>
      </c>
      <c r="B8" s="48">
        <v>36341</v>
      </c>
      <c r="C8" s="48">
        <v>20741</v>
      </c>
      <c r="D8" s="48">
        <v>5743</v>
      </c>
      <c r="E8" s="48">
        <v>13970</v>
      </c>
      <c r="F8" s="48">
        <v>14075</v>
      </c>
      <c r="G8" s="49">
        <v>90870</v>
      </c>
      <c r="H8" s="89">
        <v>1707040</v>
      </c>
      <c r="I8" s="327"/>
    </row>
    <row r="9" spans="1:10" ht="7.9" customHeight="1" x14ac:dyDescent="0.15">
      <c r="A9" s="127" t="s">
        <v>325</v>
      </c>
      <c r="B9" s="48">
        <v>11715</v>
      </c>
      <c r="C9" s="48">
        <v>7468</v>
      </c>
      <c r="D9" s="48">
        <v>2023</v>
      </c>
      <c r="E9" s="48">
        <v>5292</v>
      </c>
      <c r="F9" s="48">
        <v>6012</v>
      </c>
      <c r="G9" s="49">
        <v>32510</v>
      </c>
      <c r="H9" s="89">
        <v>669436</v>
      </c>
      <c r="I9" s="327"/>
    </row>
    <row r="10" spans="1:10" ht="7.9" customHeight="1" x14ac:dyDescent="0.15">
      <c r="A10" s="1021" t="s">
        <v>373</v>
      </c>
      <c r="B10" s="1024">
        <v>64205</v>
      </c>
      <c r="C10" s="1024">
        <v>41283</v>
      </c>
      <c r="D10" s="1024">
        <v>11101</v>
      </c>
      <c r="E10" s="1024">
        <v>27591</v>
      </c>
      <c r="F10" s="1024">
        <v>31285</v>
      </c>
      <c r="G10" s="1024">
        <v>175465</v>
      </c>
      <c r="H10" s="1024">
        <v>2919395</v>
      </c>
      <c r="I10" s="327"/>
    </row>
    <row r="11" spans="1:10" ht="7.9" customHeight="1" x14ac:dyDescent="0.15">
      <c r="A11" s="127" t="s">
        <v>323</v>
      </c>
      <c r="B11" s="48">
        <v>8883</v>
      </c>
      <c r="C11" s="48">
        <v>6251</v>
      </c>
      <c r="D11" s="48">
        <v>1834</v>
      </c>
      <c r="E11" s="48">
        <v>4413</v>
      </c>
      <c r="F11" s="48">
        <v>4520</v>
      </c>
      <c r="G11" s="49">
        <v>25901</v>
      </c>
      <c r="H11" s="89">
        <v>376760</v>
      </c>
      <c r="I11" s="327"/>
    </row>
    <row r="12" spans="1:10" ht="7.9" customHeight="1" x14ac:dyDescent="0.15">
      <c r="A12" s="127" t="s">
        <v>324</v>
      </c>
      <c r="B12" s="48">
        <v>41032</v>
      </c>
      <c r="C12" s="48">
        <v>24784</v>
      </c>
      <c r="D12" s="48">
        <v>6761</v>
      </c>
      <c r="E12" s="48">
        <v>16451</v>
      </c>
      <c r="F12" s="48">
        <v>17909</v>
      </c>
      <c r="G12" s="49">
        <v>106937</v>
      </c>
      <c r="H12" s="89">
        <v>1802203</v>
      </c>
      <c r="I12" s="327"/>
    </row>
    <row r="13" spans="1:10" ht="7.9" customHeight="1" x14ac:dyDescent="0.15">
      <c r="A13" s="127" t="s">
        <v>325</v>
      </c>
      <c r="B13" s="48">
        <v>14290</v>
      </c>
      <c r="C13" s="48">
        <v>10248</v>
      </c>
      <c r="D13" s="48">
        <v>2506</v>
      </c>
      <c r="E13" s="48">
        <v>6727</v>
      </c>
      <c r="F13" s="48">
        <v>8856</v>
      </c>
      <c r="G13" s="49">
        <v>42627</v>
      </c>
      <c r="H13" s="89">
        <v>740432</v>
      </c>
      <c r="I13" s="327"/>
    </row>
    <row r="14" spans="1:10" ht="7.9" customHeight="1" x14ac:dyDescent="0.15">
      <c r="A14" s="1021" t="s">
        <v>348</v>
      </c>
      <c r="B14" s="1024">
        <v>120693</v>
      </c>
      <c r="C14" s="1024">
        <v>75135</v>
      </c>
      <c r="D14" s="1024">
        <v>20457</v>
      </c>
      <c r="E14" s="1024">
        <v>51112</v>
      </c>
      <c r="F14" s="1024">
        <v>55533</v>
      </c>
      <c r="G14" s="1024">
        <v>322930</v>
      </c>
      <c r="H14" s="1024">
        <v>5683231</v>
      </c>
      <c r="I14" s="327"/>
    </row>
    <row r="15" spans="1:10" ht="7.9" customHeight="1" x14ac:dyDescent="0.15">
      <c r="A15" s="127" t="s">
        <v>323</v>
      </c>
      <c r="B15" s="48">
        <v>17315</v>
      </c>
      <c r="C15" s="48">
        <v>11894</v>
      </c>
      <c r="D15" s="48">
        <v>3424</v>
      </c>
      <c r="E15" s="48">
        <v>8672</v>
      </c>
      <c r="F15" s="48">
        <v>8681</v>
      </c>
      <c r="G15" s="49">
        <v>49986</v>
      </c>
      <c r="H15" s="48">
        <v>764120</v>
      </c>
      <c r="I15" s="327"/>
    </row>
    <row r="16" spans="1:10" ht="7.9" customHeight="1" x14ac:dyDescent="0.15">
      <c r="A16" s="127" t="s">
        <v>324</v>
      </c>
      <c r="B16" s="48">
        <v>77373</v>
      </c>
      <c r="C16" s="48">
        <v>45525</v>
      </c>
      <c r="D16" s="48">
        <v>12504</v>
      </c>
      <c r="E16" s="48">
        <v>30421</v>
      </c>
      <c r="F16" s="48">
        <v>31984</v>
      </c>
      <c r="G16" s="49">
        <v>197807</v>
      </c>
      <c r="H16" s="48">
        <v>3509243</v>
      </c>
      <c r="I16" s="327"/>
      <c r="J16" s="245"/>
    </row>
    <row r="17" spans="1:10" ht="7.9" customHeight="1" x14ac:dyDescent="0.15">
      <c r="A17" s="127" t="s">
        <v>325</v>
      </c>
      <c r="B17" s="48">
        <v>26005</v>
      </c>
      <c r="C17" s="48">
        <v>17716</v>
      </c>
      <c r="D17" s="48">
        <v>4529</v>
      </c>
      <c r="E17" s="48">
        <v>12019</v>
      </c>
      <c r="F17" s="48">
        <v>14868</v>
      </c>
      <c r="G17" s="49">
        <v>75137</v>
      </c>
      <c r="H17" s="48">
        <v>1409868</v>
      </c>
      <c r="I17" s="327"/>
      <c r="J17" s="245"/>
    </row>
    <row r="18" spans="1:10" ht="7.9" customHeight="1" x14ac:dyDescent="0.15">
      <c r="A18" s="127"/>
      <c r="B18" s="48"/>
      <c r="C18" s="48"/>
      <c r="D18" s="48"/>
      <c r="E18" s="48"/>
      <c r="F18" s="48"/>
      <c r="G18" s="49"/>
      <c r="H18" s="48"/>
      <c r="I18" s="327"/>
      <c r="J18" s="245"/>
    </row>
    <row r="19" spans="1:10" ht="7.9" customHeight="1" x14ac:dyDescent="0.15">
      <c r="A19" s="1021" t="s">
        <v>347</v>
      </c>
      <c r="B19" s="1024">
        <v>63988</v>
      </c>
      <c r="C19" s="1024">
        <v>39607</v>
      </c>
      <c r="D19" s="1024">
        <v>10070</v>
      </c>
      <c r="E19" s="1024">
        <v>27695</v>
      </c>
      <c r="F19" s="1024">
        <v>28953</v>
      </c>
      <c r="G19" s="1024">
        <v>170313</v>
      </c>
      <c r="H19" s="1024">
        <v>3523640</v>
      </c>
      <c r="I19" s="327"/>
      <c r="J19" s="245"/>
    </row>
    <row r="20" spans="1:10" ht="7.9" customHeight="1" x14ac:dyDescent="0.15">
      <c r="A20" s="171"/>
      <c r="B20" s="90"/>
      <c r="C20" s="90"/>
      <c r="D20" s="90"/>
      <c r="E20" s="90"/>
      <c r="F20" s="90"/>
      <c r="G20" s="90"/>
      <c r="H20" s="74"/>
      <c r="I20" s="327"/>
      <c r="J20" s="245"/>
    </row>
    <row r="21" spans="1:10" ht="7.9" customHeight="1" x14ac:dyDescent="0.15">
      <c r="A21" s="19" t="s">
        <v>48</v>
      </c>
      <c r="B21" s="89">
        <v>66730</v>
      </c>
      <c r="C21" s="89">
        <v>39135</v>
      </c>
      <c r="D21" s="89">
        <v>11232</v>
      </c>
      <c r="E21" s="89">
        <v>26914</v>
      </c>
      <c r="F21" s="89">
        <v>30038</v>
      </c>
      <c r="G21" s="49">
        <v>174049</v>
      </c>
      <c r="H21" s="73">
        <v>3124787</v>
      </c>
      <c r="I21" s="327"/>
      <c r="J21" s="245"/>
    </row>
    <row r="22" spans="1:10" ht="7.9" customHeight="1" x14ac:dyDescent="0.15">
      <c r="A22" s="19" t="s">
        <v>662</v>
      </c>
      <c r="B22" s="89">
        <v>24207</v>
      </c>
      <c r="C22" s="89">
        <v>14926</v>
      </c>
      <c r="D22" s="89">
        <v>4238</v>
      </c>
      <c r="E22" s="89">
        <v>10059</v>
      </c>
      <c r="F22" s="89">
        <v>11308</v>
      </c>
      <c r="G22" s="49">
        <v>64738</v>
      </c>
      <c r="H22" s="73">
        <v>1156930</v>
      </c>
      <c r="I22" s="327"/>
      <c r="J22" s="327"/>
    </row>
    <row r="23" spans="1:10" ht="7.9" customHeight="1" x14ac:dyDescent="0.15">
      <c r="A23" s="19" t="s">
        <v>773</v>
      </c>
      <c r="B23" s="89">
        <v>11162</v>
      </c>
      <c r="C23" s="89">
        <v>7278</v>
      </c>
      <c r="D23" s="89">
        <v>1975</v>
      </c>
      <c r="E23" s="89">
        <v>4965</v>
      </c>
      <c r="F23" s="89">
        <v>5218</v>
      </c>
      <c r="G23" s="49">
        <v>30598</v>
      </c>
      <c r="H23" s="73">
        <v>520485</v>
      </c>
      <c r="I23" s="327"/>
      <c r="J23" s="245"/>
    </row>
    <row r="24" spans="1:10" ht="7.9" customHeight="1" x14ac:dyDescent="0.15">
      <c r="A24" s="19" t="s">
        <v>663</v>
      </c>
      <c r="B24" s="89">
        <v>18594</v>
      </c>
      <c r="C24" s="89">
        <v>13796</v>
      </c>
      <c r="D24" s="89">
        <v>3012</v>
      </c>
      <c r="E24" s="89">
        <v>9174</v>
      </c>
      <c r="F24" s="89">
        <v>8969</v>
      </c>
      <c r="G24" s="49">
        <v>53545</v>
      </c>
      <c r="H24" s="73">
        <v>881029</v>
      </c>
      <c r="I24" s="327"/>
      <c r="J24" s="245"/>
    </row>
    <row r="25" spans="1:10" ht="7.9" customHeight="1" x14ac:dyDescent="0.15">
      <c r="A25" s="1021" t="s">
        <v>349</v>
      </c>
      <c r="B25" s="1024">
        <v>53963</v>
      </c>
      <c r="C25" s="1024">
        <v>36000</v>
      </c>
      <c r="D25" s="1024">
        <v>9225</v>
      </c>
      <c r="E25" s="1024">
        <v>24198</v>
      </c>
      <c r="F25" s="1024">
        <v>25495</v>
      </c>
      <c r="G25" s="1024">
        <v>148881</v>
      </c>
      <c r="H25" s="1024">
        <v>2558444</v>
      </c>
      <c r="I25" s="327"/>
      <c r="J25" s="246"/>
    </row>
    <row r="26" spans="1:10" ht="7.9" customHeight="1" thickBot="1" x14ac:dyDescent="0.2">
      <c r="A26" s="1000"/>
      <c r="B26" s="1001"/>
      <c r="C26" s="1001"/>
      <c r="D26" s="1001"/>
      <c r="E26" s="1001"/>
      <c r="F26" s="1001"/>
      <c r="G26" s="1002"/>
      <c r="H26" s="1001"/>
      <c r="I26" s="259"/>
    </row>
    <row r="27" spans="1:10" ht="7.9" customHeight="1" thickTop="1" x14ac:dyDescent="0.15">
      <c r="A27" s="179" t="s">
        <v>114</v>
      </c>
    </row>
    <row r="28" spans="1:10" ht="7.9" customHeight="1" x14ac:dyDescent="0.15">
      <c r="A28" s="85" t="s">
        <v>332</v>
      </c>
    </row>
    <row r="29" spans="1:10" ht="7.9" customHeight="1" x14ac:dyDescent="0.15">
      <c r="A29" s="30" t="s">
        <v>675</v>
      </c>
    </row>
    <row r="30" spans="1:10" ht="9.9499999999999993" customHeight="1" x14ac:dyDescent="0.15">
      <c r="A30" s="61"/>
    </row>
    <row r="32" spans="1:10" ht="9.9499999999999993" customHeight="1" x14ac:dyDescent="0.2">
      <c r="A32" s="437"/>
      <c r="H32" s="63"/>
    </row>
    <row r="33" spans="2:8" ht="9.9499999999999993" customHeight="1" x14ac:dyDescent="0.15">
      <c r="H33" s="63"/>
    </row>
    <row r="34" spans="2:8" ht="9.9499999999999993" customHeight="1" x14ac:dyDescent="0.15">
      <c r="H34" s="63"/>
    </row>
    <row r="35" spans="2:8" ht="9.9499999999999993" customHeight="1" x14ac:dyDescent="0.15">
      <c r="H35" s="62"/>
    </row>
    <row r="36" spans="2:8" ht="9.9499999999999993" customHeight="1" x14ac:dyDescent="0.15">
      <c r="B36" s="51"/>
      <c r="H36" s="63"/>
    </row>
    <row r="37" spans="2:8" ht="9.9499999999999993" customHeight="1" x14ac:dyDescent="0.15">
      <c r="B37" s="51"/>
      <c r="H37" s="63"/>
    </row>
    <row r="38" spans="2:8" ht="9.9499999999999993" customHeight="1" x14ac:dyDescent="0.15">
      <c r="H38" s="63"/>
    </row>
    <row r="39" spans="2:8" ht="9.9499999999999993" customHeight="1" x14ac:dyDescent="0.15">
      <c r="H39" s="62"/>
    </row>
    <row r="40" spans="2:8" ht="9.9499999999999993" customHeight="1" x14ac:dyDescent="0.15">
      <c r="H40" s="63"/>
    </row>
    <row r="41" spans="2:8" ht="9.9499999999999993" customHeight="1" x14ac:dyDescent="0.15">
      <c r="H41" s="63"/>
    </row>
    <row r="42" spans="2:8" ht="9.9499999999999993" customHeight="1" x14ac:dyDescent="0.15">
      <c r="H42" s="63"/>
    </row>
    <row r="43" spans="2:8" ht="9.9499999999999993" customHeight="1" x14ac:dyDescent="0.15">
      <c r="H43" s="63"/>
    </row>
    <row r="44" spans="2:8" ht="9.9499999999999993" customHeight="1" x14ac:dyDescent="0.15">
      <c r="H44" s="63"/>
    </row>
    <row r="45" spans="2:8" ht="9.9499999999999993" customHeight="1" x14ac:dyDescent="0.15">
      <c r="H45" s="63"/>
    </row>
    <row r="46" spans="2:8" ht="9.9499999999999993" customHeight="1" x14ac:dyDescent="0.15">
      <c r="H46" s="63"/>
    </row>
    <row r="47" spans="2:8" ht="9.9499999999999993" customHeight="1" x14ac:dyDescent="0.15">
      <c r="H47" s="62"/>
    </row>
    <row r="48" spans="2:8" ht="9.9499999999999993" customHeight="1" x14ac:dyDescent="0.15">
      <c r="H48"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R32"/>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10.28515625" style="54" bestFit="1" customWidth="1"/>
    <col min="9" max="9" width="6.7109375" style="252" customWidth="1"/>
    <col min="10" max="10" width="34" style="234" customWidth="1"/>
    <col min="11" max="11" width="24.140625" style="234" customWidth="1"/>
    <col min="12" max="12" width="11.42578125" style="234" customWidth="1"/>
    <col min="13" max="16384" width="11.42578125" style="53"/>
  </cols>
  <sheetData>
    <row r="1" spans="1:18" ht="15" customHeight="1" x14ac:dyDescent="0.15">
      <c r="A1" s="1093" t="s">
        <v>115</v>
      </c>
      <c r="B1" s="1093"/>
      <c r="C1" s="1093"/>
      <c r="D1" s="1093"/>
      <c r="E1" s="1093"/>
      <c r="F1" s="1093"/>
      <c r="G1" s="1093"/>
      <c r="H1" s="1093"/>
    </row>
    <row r="2" spans="1:18" ht="9.9499999999999993" customHeight="1" x14ac:dyDescent="0.15">
      <c r="A2" s="1095" t="s">
        <v>933</v>
      </c>
      <c r="B2" s="1095"/>
      <c r="C2" s="1095"/>
      <c r="D2" s="1095"/>
      <c r="E2" s="1095"/>
      <c r="F2" s="1095"/>
      <c r="G2" s="1095"/>
      <c r="H2" s="1095"/>
      <c r="L2" s="247"/>
      <c r="M2" s="80"/>
      <c r="N2" s="80"/>
      <c r="O2" s="80"/>
      <c r="P2" s="80"/>
      <c r="Q2" s="80"/>
      <c r="R2" s="80"/>
    </row>
    <row r="3" spans="1:18" ht="7.9" customHeight="1" x14ac:dyDescent="0.15">
      <c r="A3" s="56"/>
      <c r="B3" s="57"/>
      <c r="L3" s="247"/>
      <c r="M3" s="80"/>
      <c r="N3" s="80"/>
      <c r="O3" s="80"/>
      <c r="P3" s="80"/>
      <c r="Q3" s="80"/>
      <c r="R3" s="80"/>
    </row>
    <row r="4" spans="1:18" ht="20.100000000000001" customHeight="1" x14ac:dyDescent="0.15">
      <c r="A4" s="58"/>
      <c r="B4" s="37" t="s">
        <v>893</v>
      </c>
      <c r="C4" s="22" t="s">
        <v>341</v>
      </c>
      <c r="D4" s="22" t="s">
        <v>334</v>
      </c>
      <c r="E4" s="22" t="s">
        <v>335</v>
      </c>
      <c r="F4" s="22" t="s">
        <v>336</v>
      </c>
      <c r="G4" s="23" t="s">
        <v>342</v>
      </c>
      <c r="H4" s="59" t="s">
        <v>338</v>
      </c>
      <c r="L4" s="247"/>
      <c r="M4" s="80"/>
      <c r="N4" s="80"/>
      <c r="O4" s="80"/>
      <c r="P4" s="80"/>
      <c r="Q4" s="80"/>
      <c r="R4" s="80"/>
    </row>
    <row r="5" spans="1:18" ht="7.9" customHeight="1" x14ac:dyDescent="0.15">
      <c r="A5" s="78"/>
      <c r="B5" s="74"/>
      <c r="C5" s="74"/>
      <c r="D5" s="74"/>
      <c r="E5" s="74"/>
      <c r="F5" s="74"/>
      <c r="G5" s="74"/>
      <c r="H5" s="74"/>
      <c r="L5" s="247"/>
      <c r="M5" s="80"/>
      <c r="N5" s="80"/>
      <c r="O5" s="80"/>
      <c r="P5" s="80"/>
      <c r="Q5" s="80"/>
      <c r="R5" s="80"/>
    </row>
    <row r="6" spans="1:18" ht="7.9" customHeight="1" x14ac:dyDescent="0.15">
      <c r="A6" s="1021" t="s">
        <v>372</v>
      </c>
      <c r="B6" s="1024">
        <v>24730</v>
      </c>
      <c r="C6" s="1024">
        <v>15770</v>
      </c>
      <c r="D6" s="1024">
        <v>4130</v>
      </c>
      <c r="E6" s="1024">
        <v>10780</v>
      </c>
      <c r="F6" s="1024">
        <v>10530</v>
      </c>
      <c r="G6" s="1024">
        <v>65940</v>
      </c>
      <c r="H6" s="1024">
        <v>1235930</v>
      </c>
      <c r="I6" s="255"/>
      <c r="J6" s="314"/>
      <c r="L6" s="247"/>
      <c r="M6" s="80"/>
      <c r="N6" s="80"/>
      <c r="O6" s="80"/>
      <c r="P6" s="80"/>
      <c r="Q6" s="80"/>
      <c r="R6" s="80"/>
    </row>
    <row r="7" spans="1:18" ht="7.9" customHeight="1" x14ac:dyDescent="0.15">
      <c r="A7" s="127" t="s">
        <v>323</v>
      </c>
      <c r="B7" s="25">
        <v>1800</v>
      </c>
      <c r="C7" s="25">
        <v>1380</v>
      </c>
      <c r="D7" s="25">
        <v>340</v>
      </c>
      <c r="E7" s="25">
        <v>920</v>
      </c>
      <c r="F7" s="25">
        <v>890</v>
      </c>
      <c r="G7" s="81">
        <v>5320</v>
      </c>
      <c r="H7" s="25">
        <v>80380</v>
      </c>
      <c r="I7" s="255"/>
      <c r="J7" s="314"/>
      <c r="L7" s="248"/>
      <c r="M7" s="82"/>
      <c r="N7" s="82"/>
      <c r="O7" s="82"/>
      <c r="P7" s="83"/>
      <c r="Q7" s="83"/>
      <c r="R7" s="83"/>
    </row>
    <row r="8" spans="1:18" ht="7.9" customHeight="1" x14ac:dyDescent="0.15">
      <c r="A8" s="127" t="s">
        <v>324</v>
      </c>
      <c r="B8" s="25">
        <v>15660</v>
      </c>
      <c r="C8" s="25">
        <v>9510</v>
      </c>
      <c r="D8" s="25">
        <v>2560</v>
      </c>
      <c r="E8" s="25">
        <v>6480</v>
      </c>
      <c r="F8" s="25">
        <v>5940</v>
      </c>
      <c r="G8" s="81">
        <v>40160</v>
      </c>
      <c r="H8" s="25">
        <v>742090</v>
      </c>
      <c r="I8" s="255"/>
      <c r="J8" s="314"/>
      <c r="L8" s="249"/>
      <c r="M8" s="84"/>
      <c r="N8" s="84"/>
      <c r="O8" s="84"/>
      <c r="P8" s="67"/>
      <c r="Q8" s="67"/>
      <c r="R8" s="67"/>
    </row>
    <row r="9" spans="1:18" ht="7.9" customHeight="1" x14ac:dyDescent="0.15">
      <c r="A9" s="127" t="s">
        <v>325</v>
      </c>
      <c r="B9" s="25">
        <v>7270</v>
      </c>
      <c r="C9" s="25">
        <v>4880</v>
      </c>
      <c r="D9" s="25">
        <v>1230</v>
      </c>
      <c r="E9" s="25">
        <v>3380</v>
      </c>
      <c r="F9" s="25">
        <v>3700</v>
      </c>
      <c r="G9" s="81">
        <v>20460</v>
      </c>
      <c r="H9" s="25">
        <v>413460</v>
      </c>
      <c r="I9" s="255"/>
      <c r="J9" s="314"/>
      <c r="L9" s="249"/>
      <c r="M9" s="84"/>
      <c r="N9" s="84"/>
      <c r="O9" s="84"/>
      <c r="P9" s="67"/>
      <c r="Q9" s="67"/>
      <c r="R9" s="67"/>
    </row>
    <row r="10" spans="1:18" ht="7.9" customHeight="1" x14ac:dyDescent="0.15">
      <c r="A10" s="1021" t="s">
        <v>373</v>
      </c>
      <c r="B10" s="1024">
        <v>29240</v>
      </c>
      <c r="C10" s="1024">
        <v>20220</v>
      </c>
      <c r="D10" s="1024">
        <v>5100</v>
      </c>
      <c r="E10" s="1024">
        <v>13430</v>
      </c>
      <c r="F10" s="1024">
        <v>14960</v>
      </c>
      <c r="G10" s="1024">
        <v>82940</v>
      </c>
      <c r="H10" s="1024">
        <v>1322520</v>
      </c>
      <c r="I10" s="255"/>
      <c r="J10" s="314"/>
      <c r="K10" s="250"/>
      <c r="L10" s="249"/>
      <c r="M10" s="84"/>
      <c r="N10" s="84"/>
      <c r="O10" s="84"/>
      <c r="P10" s="67"/>
      <c r="Q10" s="67"/>
      <c r="R10" s="67"/>
    </row>
    <row r="11" spans="1:18" ht="7.9" customHeight="1" x14ac:dyDescent="0.15">
      <c r="A11" s="127" t="s">
        <v>323</v>
      </c>
      <c r="B11" s="25">
        <v>2030</v>
      </c>
      <c r="C11" s="25">
        <v>1660</v>
      </c>
      <c r="D11" s="25">
        <v>440</v>
      </c>
      <c r="E11" s="25">
        <v>1170</v>
      </c>
      <c r="F11" s="25">
        <v>1160</v>
      </c>
      <c r="G11" s="81">
        <v>6450</v>
      </c>
      <c r="H11" s="438">
        <v>82070</v>
      </c>
      <c r="I11" s="255"/>
      <c r="J11" s="314"/>
      <c r="K11" s="250"/>
      <c r="L11" s="249"/>
      <c r="M11" s="84"/>
      <c r="N11" s="84"/>
      <c r="O11" s="84"/>
      <c r="P11" s="67"/>
      <c r="Q11" s="67"/>
      <c r="R11" s="67"/>
    </row>
    <row r="12" spans="1:18" ht="7.9" customHeight="1" x14ac:dyDescent="0.15">
      <c r="A12" s="127" t="s">
        <v>324</v>
      </c>
      <c r="B12" s="25">
        <v>17910</v>
      </c>
      <c r="C12" s="25">
        <v>11660</v>
      </c>
      <c r="D12" s="25">
        <v>3050</v>
      </c>
      <c r="E12" s="25">
        <v>7780</v>
      </c>
      <c r="F12" s="25">
        <v>8130</v>
      </c>
      <c r="G12" s="81">
        <v>48530</v>
      </c>
      <c r="H12" s="438">
        <v>774720</v>
      </c>
      <c r="I12" s="255"/>
      <c r="J12" s="314"/>
      <c r="K12" s="250"/>
      <c r="L12" s="249"/>
      <c r="M12" s="84"/>
      <c r="N12" s="84"/>
      <c r="O12" s="84"/>
      <c r="P12" s="67"/>
      <c r="Q12" s="67"/>
      <c r="R12" s="67"/>
    </row>
    <row r="13" spans="1:18" ht="7.9" customHeight="1" x14ac:dyDescent="0.15">
      <c r="A13" s="127" t="s">
        <v>325</v>
      </c>
      <c r="B13" s="25">
        <v>9300</v>
      </c>
      <c r="C13" s="25">
        <v>6900</v>
      </c>
      <c r="D13" s="25">
        <v>1610</v>
      </c>
      <c r="E13" s="25">
        <v>4480</v>
      </c>
      <c r="F13" s="25">
        <v>5670</v>
      </c>
      <c r="G13" s="81">
        <v>27960</v>
      </c>
      <c r="H13" s="438">
        <v>465730</v>
      </c>
      <c r="I13" s="255"/>
      <c r="J13" s="314"/>
      <c r="K13" s="250"/>
      <c r="L13" s="249"/>
      <c r="M13" s="84"/>
      <c r="N13" s="84"/>
      <c r="O13" s="84"/>
      <c r="P13" s="67"/>
      <c r="Q13" s="67"/>
      <c r="R13" s="67"/>
    </row>
    <row r="14" spans="1:18" ht="7.9" customHeight="1" x14ac:dyDescent="0.15">
      <c r="A14" s="1021" t="s">
        <v>384</v>
      </c>
      <c r="B14" s="1024">
        <v>53960</v>
      </c>
      <c r="C14" s="1024">
        <v>36000</v>
      </c>
      <c r="D14" s="1024">
        <v>9230</v>
      </c>
      <c r="E14" s="1024">
        <v>24200</v>
      </c>
      <c r="F14" s="1024">
        <v>25500</v>
      </c>
      <c r="G14" s="1024">
        <v>148880</v>
      </c>
      <c r="H14" s="1024">
        <v>2558440</v>
      </c>
      <c r="I14" s="255"/>
      <c r="J14" s="314"/>
      <c r="K14" s="250"/>
      <c r="L14" s="249"/>
      <c r="M14" s="84"/>
      <c r="N14" s="84"/>
      <c r="O14" s="84"/>
      <c r="P14" s="67"/>
      <c r="Q14" s="67"/>
      <c r="R14" s="67"/>
    </row>
    <row r="15" spans="1:18" ht="7.9" customHeight="1" x14ac:dyDescent="0.15">
      <c r="A15" s="127" t="s">
        <v>323</v>
      </c>
      <c r="B15" s="48">
        <v>3830</v>
      </c>
      <c r="C15" s="48">
        <v>3040</v>
      </c>
      <c r="D15" s="48">
        <v>780</v>
      </c>
      <c r="E15" s="48">
        <v>2080</v>
      </c>
      <c r="F15" s="48">
        <v>2050</v>
      </c>
      <c r="G15" s="49">
        <v>11770</v>
      </c>
      <c r="H15" s="48">
        <v>162450</v>
      </c>
      <c r="I15" s="255"/>
      <c r="J15" s="314"/>
      <c r="K15" s="250"/>
      <c r="L15" s="249"/>
      <c r="M15" s="84"/>
      <c r="N15" s="84"/>
      <c r="O15" s="84"/>
      <c r="P15" s="67"/>
      <c r="Q15" s="67"/>
      <c r="R15" s="67"/>
    </row>
    <row r="16" spans="1:18" ht="7.9" customHeight="1" x14ac:dyDescent="0.15">
      <c r="A16" s="127" t="s">
        <v>324</v>
      </c>
      <c r="B16" s="48">
        <v>33570</v>
      </c>
      <c r="C16" s="48">
        <v>21180</v>
      </c>
      <c r="D16" s="48">
        <v>5610</v>
      </c>
      <c r="E16" s="48">
        <v>14250</v>
      </c>
      <c r="F16" s="48">
        <v>14070</v>
      </c>
      <c r="G16" s="49">
        <v>88680</v>
      </c>
      <c r="H16" s="48">
        <v>1516800</v>
      </c>
      <c r="I16" s="255"/>
      <c r="J16" s="314"/>
      <c r="K16" s="250"/>
      <c r="L16" s="249"/>
      <c r="M16" s="84"/>
      <c r="N16" s="84"/>
      <c r="O16" s="84"/>
      <c r="P16" s="67"/>
      <c r="Q16" s="67"/>
      <c r="R16" s="67"/>
    </row>
    <row r="17" spans="1:10" ht="7.9" customHeight="1" x14ac:dyDescent="0.15">
      <c r="A17" s="127" t="s">
        <v>325</v>
      </c>
      <c r="B17" s="48">
        <v>16570</v>
      </c>
      <c r="C17" s="48">
        <v>11780</v>
      </c>
      <c r="D17" s="48">
        <v>2840</v>
      </c>
      <c r="E17" s="48">
        <v>7860</v>
      </c>
      <c r="F17" s="48">
        <v>9380</v>
      </c>
      <c r="G17" s="49">
        <v>48430</v>
      </c>
      <c r="H17" s="48">
        <v>879190</v>
      </c>
      <c r="I17" s="255"/>
      <c r="J17" s="314"/>
    </row>
    <row r="18" spans="1:10" ht="7.9" customHeight="1" thickBot="1" x14ac:dyDescent="0.2">
      <c r="A18" s="1000"/>
      <c r="B18" s="1001"/>
      <c r="C18" s="1001"/>
      <c r="D18" s="1001"/>
      <c r="E18" s="1001"/>
      <c r="F18" s="1001"/>
      <c r="G18" s="1002"/>
      <c r="H18" s="1001"/>
      <c r="J18" s="314"/>
    </row>
    <row r="19" spans="1:10" ht="7.9" customHeight="1" thickTop="1" x14ac:dyDescent="0.15">
      <c r="A19" s="179" t="s">
        <v>688</v>
      </c>
      <c r="B19" s="84"/>
      <c r="C19" s="84"/>
      <c r="D19" s="84"/>
      <c r="E19" s="84"/>
      <c r="F19" s="67"/>
      <c r="G19" s="67"/>
      <c r="H19" s="67"/>
    </row>
    <row r="20" spans="1:10" ht="7.9" customHeight="1" x14ac:dyDescent="0.15">
      <c r="A20" s="85" t="s">
        <v>332</v>
      </c>
    </row>
    <row r="21" spans="1:10" ht="7.9" customHeight="1" x14ac:dyDescent="0.15">
      <c r="A21" s="53" t="s">
        <v>689</v>
      </c>
    </row>
    <row r="22" spans="1:10" ht="7.9" customHeight="1" x14ac:dyDescent="0.15">
      <c r="H22" s="63"/>
    </row>
    <row r="23" spans="1:10" ht="7.9" customHeight="1" x14ac:dyDescent="0.15">
      <c r="H23" s="62"/>
    </row>
    <row r="24" spans="1:10" ht="7.9" customHeight="1" x14ac:dyDescent="0.15">
      <c r="H24" s="63"/>
    </row>
    <row r="25" spans="1:10" ht="7.9" customHeight="1" x14ac:dyDescent="0.15">
      <c r="H25" s="63"/>
    </row>
    <row r="26" spans="1:10" ht="7.9" customHeight="1" x14ac:dyDescent="0.15">
      <c r="H26" s="63"/>
    </row>
    <row r="27" spans="1:10" ht="7.9" customHeight="1" x14ac:dyDescent="0.15">
      <c r="H27" s="63"/>
    </row>
    <row r="28" spans="1:10" ht="7.9" customHeight="1" x14ac:dyDescent="0.15">
      <c r="H28" s="63"/>
    </row>
    <row r="29" spans="1:10" ht="7.9" customHeight="1" x14ac:dyDescent="0.15">
      <c r="H29" s="63"/>
    </row>
    <row r="30" spans="1:10" ht="7.9" customHeight="1" x14ac:dyDescent="0.15">
      <c r="H30" s="63"/>
    </row>
    <row r="31" spans="1:10" ht="7.9" customHeight="1" x14ac:dyDescent="0.15">
      <c r="H31" s="62"/>
    </row>
    <row r="32" spans="1:10" ht="9.9499999999999993" customHeight="1" x14ac:dyDescent="0.15">
      <c r="H32"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L46"/>
  <sheetViews>
    <sheetView zoomScale="140" zoomScaleNormal="140" workbookViewId="0">
      <selection sqref="A1:H1"/>
    </sheetView>
  </sheetViews>
  <sheetFormatPr baseColWidth="10" defaultRowHeight="9.9499999999999993" customHeight="1" x14ac:dyDescent="0.15"/>
  <cols>
    <col min="1" max="1" width="24.5703125" style="53" customWidth="1"/>
    <col min="2" max="2" width="6.7109375" style="53" customWidth="1"/>
    <col min="3" max="3" width="6.140625" style="53" bestFit="1" customWidth="1"/>
    <col min="4" max="4" width="6.42578125" style="53" bestFit="1" customWidth="1"/>
    <col min="5" max="5" width="6.42578125" style="53" customWidth="1"/>
    <col min="6" max="6" width="6.7109375" style="53" customWidth="1"/>
    <col min="7" max="7" width="6.85546875" style="53" customWidth="1"/>
    <col min="8" max="8" width="9.5703125" style="54" bestFit="1" customWidth="1"/>
    <col min="9" max="9" width="6.7109375" style="252" customWidth="1"/>
    <col min="10" max="10" width="34" style="234" customWidth="1"/>
    <col min="11" max="11" width="24.140625" style="234" customWidth="1"/>
    <col min="12" max="12" width="11.42578125" style="234" customWidth="1"/>
    <col min="13" max="16384" width="11.42578125" style="53"/>
  </cols>
  <sheetData>
    <row r="1" spans="1:10" ht="15" customHeight="1" x14ac:dyDescent="0.15">
      <c r="A1" s="1093" t="s">
        <v>329</v>
      </c>
      <c r="B1" s="1093"/>
      <c r="C1" s="1093"/>
      <c r="D1" s="1093"/>
      <c r="E1" s="1093"/>
      <c r="F1" s="1093"/>
      <c r="G1" s="1093"/>
      <c r="H1" s="1093"/>
    </row>
    <row r="2" spans="1:10" ht="9.9499999999999993" customHeight="1" x14ac:dyDescent="0.15">
      <c r="A2" s="1095" t="s">
        <v>934</v>
      </c>
      <c r="B2" s="1095"/>
      <c r="C2" s="1095"/>
      <c r="D2" s="1095"/>
      <c r="E2" s="1095"/>
      <c r="F2" s="1095"/>
      <c r="G2" s="1095"/>
      <c r="H2" s="1095"/>
    </row>
    <row r="3" spans="1:10" ht="7.9" customHeight="1" x14ac:dyDescent="0.15">
      <c r="A3" s="56"/>
      <c r="B3" s="57"/>
    </row>
    <row r="4" spans="1:10" ht="20.100000000000001" customHeight="1" x14ac:dyDescent="0.15">
      <c r="A4" s="58"/>
      <c r="B4" s="37" t="s">
        <v>893</v>
      </c>
      <c r="C4" s="22" t="s">
        <v>341</v>
      </c>
      <c r="D4" s="22" t="s">
        <v>334</v>
      </c>
      <c r="E4" s="22" t="s">
        <v>335</v>
      </c>
      <c r="F4" s="22" t="s">
        <v>336</v>
      </c>
      <c r="G4" s="23" t="s">
        <v>342</v>
      </c>
      <c r="H4" s="88" t="s">
        <v>338</v>
      </c>
      <c r="J4" s="169"/>
    </row>
    <row r="5" spans="1:10" ht="7.9" customHeight="1" x14ac:dyDescent="0.15">
      <c r="A5" s="56"/>
      <c r="B5" s="57"/>
    </row>
    <row r="6" spans="1:10" ht="7.9" customHeight="1" x14ac:dyDescent="0.15">
      <c r="A6" s="1014" t="s">
        <v>446</v>
      </c>
      <c r="B6" s="1024">
        <f>SUM(B7:B14)</f>
        <v>136547</v>
      </c>
      <c r="C6" s="1024">
        <f t="shared" ref="C6:H6" si="0">SUM(C7:C14)</f>
        <v>79533</v>
      </c>
      <c r="D6" s="1024">
        <f t="shared" si="0"/>
        <v>24240</v>
      </c>
      <c r="E6" s="1024">
        <f t="shared" si="0"/>
        <v>54957</v>
      </c>
      <c r="F6" s="1024">
        <f t="shared" si="0"/>
        <v>58811</v>
      </c>
      <c r="G6" s="1024">
        <f t="shared" si="0"/>
        <v>354088</v>
      </c>
      <c r="H6" s="1024">
        <f t="shared" si="0"/>
        <v>6451576</v>
      </c>
      <c r="I6" s="314"/>
      <c r="J6" s="327"/>
    </row>
    <row r="7" spans="1:10" ht="7.9" customHeight="1" x14ac:dyDescent="0.15">
      <c r="A7" s="92" t="s">
        <v>23</v>
      </c>
      <c r="B7" s="386">
        <v>28745</v>
      </c>
      <c r="C7" s="386">
        <v>16128</v>
      </c>
      <c r="D7" s="386">
        <v>4891</v>
      </c>
      <c r="E7" s="386">
        <v>9814</v>
      </c>
      <c r="F7" s="386">
        <v>14113</v>
      </c>
      <c r="G7" s="90">
        <f>SUM(B7:F7)</f>
        <v>73691</v>
      </c>
      <c r="H7" s="386">
        <v>1283473</v>
      </c>
      <c r="I7" s="590"/>
      <c r="J7" s="321"/>
    </row>
    <row r="8" spans="1:10" ht="7.9" customHeight="1" x14ac:dyDescent="0.15">
      <c r="A8" s="19" t="s">
        <v>24</v>
      </c>
      <c r="B8" s="386">
        <v>9702</v>
      </c>
      <c r="C8" s="386">
        <v>5324</v>
      </c>
      <c r="D8" s="386">
        <v>2445</v>
      </c>
      <c r="E8" s="386">
        <v>4220</v>
      </c>
      <c r="F8" s="386">
        <v>4888</v>
      </c>
      <c r="G8" s="90">
        <f t="shared" ref="G8:G14" si="1">SUM(B8:F8)</f>
        <v>26579</v>
      </c>
      <c r="H8" s="386">
        <v>374493</v>
      </c>
      <c r="I8" s="590"/>
      <c r="J8" s="321"/>
    </row>
    <row r="9" spans="1:10" ht="7.9" customHeight="1" x14ac:dyDescent="0.15">
      <c r="A9" s="19" t="s">
        <v>25</v>
      </c>
      <c r="B9" s="80">
        <v>2248</v>
      </c>
      <c r="C9" s="80">
        <v>1239</v>
      </c>
      <c r="D9" s="80">
        <v>388</v>
      </c>
      <c r="E9" s="80">
        <v>966</v>
      </c>
      <c r="F9" s="80">
        <v>966</v>
      </c>
      <c r="G9" s="90">
        <f t="shared" si="1"/>
        <v>5807</v>
      </c>
      <c r="H9" s="80">
        <v>142207</v>
      </c>
      <c r="I9" s="590"/>
      <c r="J9" s="321"/>
    </row>
    <row r="10" spans="1:10" ht="7.9" customHeight="1" x14ac:dyDescent="0.15">
      <c r="A10" s="19" t="s">
        <v>326</v>
      </c>
      <c r="B10" s="386">
        <v>9137</v>
      </c>
      <c r="C10" s="386">
        <v>4617</v>
      </c>
      <c r="D10" s="386">
        <v>1636</v>
      </c>
      <c r="E10" s="386">
        <v>3288</v>
      </c>
      <c r="F10" s="386">
        <v>4042</v>
      </c>
      <c r="G10" s="90">
        <f t="shared" si="1"/>
        <v>22720</v>
      </c>
      <c r="H10" s="386">
        <v>466403</v>
      </c>
      <c r="I10" s="590"/>
      <c r="J10" s="321"/>
    </row>
    <row r="11" spans="1:10" ht="7.9" customHeight="1" x14ac:dyDescent="0.15">
      <c r="A11" s="19" t="s">
        <v>26</v>
      </c>
      <c r="B11" s="386">
        <v>5330</v>
      </c>
      <c r="C11" s="386">
        <v>2653</v>
      </c>
      <c r="D11" s="386">
        <v>853</v>
      </c>
      <c r="E11" s="386">
        <v>1498</v>
      </c>
      <c r="F11" s="386">
        <v>2530</v>
      </c>
      <c r="G11" s="90">
        <f t="shared" si="1"/>
        <v>12864</v>
      </c>
      <c r="H11" s="386">
        <v>194136</v>
      </c>
      <c r="I11" s="590"/>
      <c r="J11" s="321"/>
    </row>
    <row r="12" spans="1:10" ht="7.9" customHeight="1" x14ac:dyDescent="0.15">
      <c r="A12" s="19" t="s">
        <v>27</v>
      </c>
      <c r="B12" s="386">
        <v>10766</v>
      </c>
      <c r="C12" s="386">
        <v>6721</v>
      </c>
      <c r="D12" s="386">
        <v>1726</v>
      </c>
      <c r="E12" s="386">
        <v>4857</v>
      </c>
      <c r="F12" s="386">
        <v>3638</v>
      </c>
      <c r="G12" s="90">
        <f t="shared" si="1"/>
        <v>27708</v>
      </c>
      <c r="H12" s="386">
        <v>539771</v>
      </c>
      <c r="I12" s="590"/>
      <c r="J12" s="321"/>
    </row>
    <row r="13" spans="1:10" ht="7.9" customHeight="1" x14ac:dyDescent="0.15">
      <c r="A13" s="19" t="s">
        <v>28</v>
      </c>
      <c r="B13" s="386">
        <v>23892</v>
      </c>
      <c r="C13" s="386">
        <v>14809</v>
      </c>
      <c r="D13" s="386">
        <v>4393</v>
      </c>
      <c r="E13" s="386">
        <v>10142</v>
      </c>
      <c r="F13" s="386">
        <v>10343</v>
      </c>
      <c r="G13" s="90">
        <f t="shared" si="1"/>
        <v>63579</v>
      </c>
      <c r="H13" s="386">
        <v>1122145</v>
      </c>
      <c r="I13" s="590"/>
      <c r="J13" s="321"/>
    </row>
    <row r="14" spans="1:10" ht="7.9" customHeight="1" x14ac:dyDescent="0.15">
      <c r="A14" s="19" t="s">
        <v>327</v>
      </c>
      <c r="B14" s="386">
        <v>46727</v>
      </c>
      <c r="C14" s="386">
        <v>28042</v>
      </c>
      <c r="D14" s="386">
        <v>7908</v>
      </c>
      <c r="E14" s="386">
        <v>20172</v>
      </c>
      <c r="F14" s="386">
        <v>18291</v>
      </c>
      <c r="G14" s="90">
        <f t="shared" si="1"/>
        <v>121140</v>
      </c>
      <c r="H14" s="386">
        <v>2328948</v>
      </c>
      <c r="I14" s="590"/>
      <c r="J14" s="321"/>
    </row>
    <row r="15" spans="1:10" ht="7.9" customHeight="1" x14ac:dyDescent="0.15">
      <c r="A15" s="19"/>
      <c r="B15" s="89"/>
      <c r="C15" s="89"/>
      <c r="D15" s="89"/>
      <c r="E15" s="89"/>
      <c r="F15" s="89"/>
      <c r="G15" s="90"/>
      <c r="H15" s="73"/>
      <c r="I15" s="590"/>
      <c r="J15" s="321"/>
    </row>
    <row r="16" spans="1:10" ht="7.9" customHeight="1" x14ac:dyDescent="0.15">
      <c r="A16" s="1014" t="s">
        <v>447</v>
      </c>
      <c r="B16" s="1024">
        <f>B17+B18+B19+B21+B22+B23</f>
        <v>132905</v>
      </c>
      <c r="C16" s="1024">
        <f t="shared" ref="C16:H16" si="2">C17+C18+C19+C21+C22+C23</f>
        <v>77244</v>
      </c>
      <c r="D16" s="1024">
        <f t="shared" si="2"/>
        <v>24076</v>
      </c>
      <c r="E16" s="1024">
        <f t="shared" si="2"/>
        <v>53698</v>
      </c>
      <c r="F16" s="1024">
        <f t="shared" si="2"/>
        <v>57916</v>
      </c>
      <c r="G16" s="1024">
        <f t="shared" si="2"/>
        <v>345839</v>
      </c>
      <c r="H16" s="1024">
        <f t="shared" si="2"/>
        <v>6279829</v>
      </c>
      <c r="I16" s="590"/>
      <c r="J16" s="321"/>
    </row>
    <row r="17" spans="1:10" ht="7.9" customHeight="1" x14ac:dyDescent="0.15">
      <c r="A17" s="19" t="s">
        <v>29</v>
      </c>
      <c r="B17" s="386">
        <v>29919</v>
      </c>
      <c r="C17" s="386">
        <v>15123</v>
      </c>
      <c r="D17" s="386">
        <v>5406</v>
      </c>
      <c r="E17" s="386">
        <v>9634</v>
      </c>
      <c r="F17" s="386">
        <v>13753</v>
      </c>
      <c r="G17" s="90">
        <f>SUM(B17:F17)</f>
        <v>73835</v>
      </c>
      <c r="H17" s="386">
        <v>1273575</v>
      </c>
      <c r="I17" s="590"/>
      <c r="J17" s="321"/>
    </row>
    <row r="18" spans="1:10" ht="7.9" customHeight="1" x14ac:dyDescent="0.15">
      <c r="A18" s="19" t="s">
        <v>30</v>
      </c>
      <c r="B18" s="386">
        <v>15535</v>
      </c>
      <c r="C18" s="386">
        <v>9440</v>
      </c>
      <c r="D18" s="386">
        <v>2886</v>
      </c>
      <c r="E18" s="386">
        <v>6507</v>
      </c>
      <c r="F18" s="386">
        <v>7074</v>
      </c>
      <c r="G18" s="90">
        <f t="shared" ref="G18:G23" si="3">SUM(B18:F18)</f>
        <v>41442</v>
      </c>
      <c r="H18" s="386">
        <v>735041</v>
      </c>
      <c r="I18" s="590"/>
      <c r="J18" s="321"/>
    </row>
    <row r="19" spans="1:10" ht="7.9" customHeight="1" x14ac:dyDescent="0.15">
      <c r="A19" s="19" t="s">
        <v>328</v>
      </c>
      <c r="B19" s="386">
        <v>12591</v>
      </c>
      <c r="C19" s="386">
        <v>7931</v>
      </c>
      <c r="D19" s="386">
        <v>2571</v>
      </c>
      <c r="E19" s="386">
        <v>5235</v>
      </c>
      <c r="F19" s="386">
        <v>6800</v>
      </c>
      <c r="G19" s="90">
        <f t="shared" si="3"/>
        <v>35128</v>
      </c>
      <c r="H19" s="386">
        <v>520266</v>
      </c>
      <c r="I19" s="590"/>
      <c r="J19" s="321"/>
    </row>
    <row r="20" spans="1:10" ht="7.9" customHeight="1" x14ac:dyDescent="0.15">
      <c r="A20" s="93" t="s">
        <v>31</v>
      </c>
      <c r="B20" s="439">
        <v>7351</v>
      </c>
      <c r="C20" s="439">
        <v>4712</v>
      </c>
      <c r="D20" s="439">
        <v>1465</v>
      </c>
      <c r="E20" s="439">
        <v>3050</v>
      </c>
      <c r="F20" s="439">
        <v>3812</v>
      </c>
      <c r="G20" s="440">
        <f t="shared" si="3"/>
        <v>20390</v>
      </c>
      <c r="H20" s="439">
        <v>296340</v>
      </c>
      <c r="I20" s="590"/>
      <c r="J20" s="321"/>
    </row>
    <row r="21" spans="1:10" ht="7.9" customHeight="1" x14ac:dyDescent="0.15">
      <c r="A21" s="19" t="s">
        <v>32</v>
      </c>
      <c r="B21" s="386">
        <v>55840</v>
      </c>
      <c r="C21" s="386">
        <v>32536</v>
      </c>
      <c r="D21" s="386">
        <v>9450</v>
      </c>
      <c r="E21" s="386">
        <v>22325</v>
      </c>
      <c r="F21" s="386">
        <v>22002</v>
      </c>
      <c r="G21" s="90">
        <f t="shared" si="3"/>
        <v>142153</v>
      </c>
      <c r="H21" s="386">
        <v>2588492</v>
      </c>
      <c r="I21" s="590"/>
      <c r="J21" s="321"/>
    </row>
    <row r="22" spans="1:10" ht="7.9" customHeight="1" x14ac:dyDescent="0.15">
      <c r="A22" s="19" t="s">
        <v>33</v>
      </c>
      <c r="B22" s="386">
        <v>8479</v>
      </c>
      <c r="C22" s="386">
        <v>6076</v>
      </c>
      <c r="D22" s="386">
        <v>1852</v>
      </c>
      <c r="E22" s="386">
        <v>5263</v>
      </c>
      <c r="F22" s="386">
        <v>4066</v>
      </c>
      <c r="G22" s="90">
        <f t="shared" si="3"/>
        <v>25736</v>
      </c>
      <c r="H22" s="386">
        <v>582930</v>
      </c>
      <c r="I22" s="590"/>
      <c r="J22" s="321"/>
    </row>
    <row r="23" spans="1:10" ht="7.9" customHeight="1" x14ac:dyDescent="0.15">
      <c r="A23" s="19" t="s">
        <v>327</v>
      </c>
      <c r="B23" s="386">
        <v>10541</v>
      </c>
      <c r="C23" s="386">
        <v>6138</v>
      </c>
      <c r="D23" s="386">
        <v>1911</v>
      </c>
      <c r="E23" s="386">
        <v>4734</v>
      </c>
      <c r="F23" s="386">
        <v>4221</v>
      </c>
      <c r="G23" s="90">
        <f t="shared" si="3"/>
        <v>27545</v>
      </c>
      <c r="H23" s="386">
        <v>579525</v>
      </c>
      <c r="I23" s="590"/>
      <c r="J23" s="321"/>
    </row>
    <row r="24" spans="1:10" ht="7.9" customHeight="1" thickBot="1" x14ac:dyDescent="0.2">
      <c r="A24" s="1000"/>
      <c r="B24" s="1001"/>
      <c r="C24" s="1001"/>
      <c r="D24" s="1001"/>
      <c r="E24" s="1001"/>
      <c r="F24" s="1001"/>
      <c r="G24" s="1002"/>
      <c r="H24" s="1001"/>
      <c r="I24" s="590"/>
      <c r="J24" s="321"/>
    </row>
    <row r="25" spans="1:10" ht="7.9" customHeight="1" thickTop="1" x14ac:dyDescent="0.15">
      <c r="A25" s="179" t="s">
        <v>676</v>
      </c>
      <c r="B25" s="12"/>
      <c r="C25" s="12"/>
      <c r="D25" s="12"/>
      <c r="E25" s="12"/>
      <c r="F25" s="12"/>
      <c r="G25" s="12"/>
      <c r="H25" s="12"/>
    </row>
    <row r="26" spans="1:10" ht="7.9" customHeight="1" x14ac:dyDescent="0.15">
      <c r="A26" s="133" t="s">
        <v>76</v>
      </c>
      <c r="B26" s="12"/>
      <c r="C26" s="12"/>
      <c r="D26" s="12"/>
      <c r="E26" s="12"/>
      <c r="F26" s="12"/>
      <c r="G26" s="12"/>
      <c r="H26" s="12"/>
    </row>
    <row r="27" spans="1:10" ht="7.9" customHeight="1" x14ac:dyDescent="0.15">
      <c r="A27" s="93"/>
      <c r="B27" s="12"/>
      <c r="C27" s="12"/>
      <c r="D27" s="12"/>
      <c r="E27" s="12"/>
      <c r="F27" s="12"/>
      <c r="G27" s="12"/>
      <c r="H27" s="12"/>
    </row>
    <row r="28" spans="1:10" ht="7.9" customHeight="1" x14ac:dyDescent="0.15"/>
    <row r="29" spans="1:10" ht="7.9" customHeight="1" x14ac:dyDescent="0.15"/>
    <row r="30" spans="1:10" ht="7.9" customHeight="1" x14ac:dyDescent="0.15">
      <c r="H30" s="63"/>
    </row>
    <row r="31" spans="1:10" ht="9.9499999999999993" customHeight="1" x14ac:dyDescent="0.15">
      <c r="H31" s="63"/>
    </row>
    <row r="32" spans="1:10" ht="9.9499999999999993" customHeight="1" x14ac:dyDescent="0.15">
      <c r="H32" s="63"/>
    </row>
    <row r="33" spans="8:8" ht="9.9499999999999993" customHeight="1" x14ac:dyDescent="0.15">
      <c r="H33" s="62"/>
    </row>
    <row r="34" spans="8:8" ht="9.9499999999999993" customHeight="1" x14ac:dyDescent="0.15">
      <c r="H34" s="63"/>
    </row>
    <row r="35" spans="8:8" ht="9.9499999999999993" customHeight="1" x14ac:dyDescent="0.15">
      <c r="H35" s="63"/>
    </row>
    <row r="36" spans="8:8" ht="9.9499999999999993" customHeight="1" x14ac:dyDescent="0.15">
      <c r="H36" s="63"/>
    </row>
    <row r="37" spans="8:8" ht="9.9499999999999993" customHeight="1" x14ac:dyDescent="0.15">
      <c r="H37" s="62"/>
    </row>
    <row r="38" spans="8:8" ht="9.9499999999999993" customHeight="1" x14ac:dyDescent="0.15">
      <c r="H38" s="63"/>
    </row>
    <row r="39" spans="8:8" ht="9.9499999999999993" customHeight="1" x14ac:dyDescent="0.15">
      <c r="H39" s="63"/>
    </row>
    <row r="40" spans="8:8" ht="9.9499999999999993" customHeight="1" x14ac:dyDescent="0.15">
      <c r="H40" s="63"/>
    </row>
    <row r="41" spans="8:8" ht="9.9499999999999993" customHeight="1" x14ac:dyDescent="0.15">
      <c r="H41" s="63"/>
    </row>
    <row r="42" spans="8:8" ht="9.9499999999999993" customHeight="1" x14ac:dyDescent="0.15">
      <c r="H42" s="63"/>
    </row>
    <row r="43" spans="8:8" ht="9.9499999999999993" customHeight="1" x14ac:dyDescent="0.15">
      <c r="H43" s="63"/>
    </row>
    <row r="44" spans="8:8" ht="9.9499999999999993" customHeight="1" x14ac:dyDescent="0.15">
      <c r="H44" s="63"/>
    </row>
    <row r="45" spans="8:8" ht="9.9499999999999993" customHeight="1" x14ac:dyDescent="0.15">
      <c r="H45" s="62"/>
    </row>
    <row r="46" spans="8:8" ht="9.9499999999999993" customHeight="1" x14ac:dyDescent="0.15">
      <c r="H46" s="6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7"/>
  <dimension ref="A1:L40"/>
  <sheetViews>
    <sheetView zoomScale="140" zoomScaleNormal="140" workbookViewId="0">
      <selection sqref="A1:H1"/>
    </sheetView>
  </sheetViews>
  <sheetFormatPr baseColWidth="10" defaultRowHeight="9.9499999999999993" customHeight="1" x14ac:dyDescent="0.15"/>
  <cols>
    <col min="1" max="1" width="27.7109375" style="53" customWidth="1"/>
    <col min="2" max="6" width="6.7109375" style="53" customWidth="1"/>
    <col min="7" max="7" width="6.85546875" style="53" customWidth="1"/>
    <col min="8" max="8" width="9.7109375" style="54" bestFit="1"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15">
      <c r="A1" s="1093" t="s">
        <v>774</v>
      </c>
      <c r="B1" s="1093"/>
      <c r="C1" s="1093"/>
      <c r="D1" s="1093"/>
      <c r="E1" s="1093"/>
      <c r="F1" s="1093"/>
      <c r="G1" s="1093"/>
      <c r="H1" s="1093"/>
    </row>
    <row r="2" spans="1:12" s="46" customFormat="1" ht="9.9499999999999993" customHeight="1" x14ac:dyDescent="0.2">
      <c r="A2" s="1095" t="s">
        <v>935</v>
      </c>
      <c r="B2" s="1095"/>
      <c r="C2" s="1095"/>
      <c r="D2" s="1095"/>
      <c r="E2" s="1095"/>
      <c r="F2" s="1095"/>
      <c r="G2" s="1095"/>
      <c r="H2" s="1095"/>
      <c r="I2" s="251"/>
      <c r="J2" s="251"/>
      <c r="K2" s="251"/>
      <c r="L2" s="251"/>
    </row>
    <row r="3" spans="1:12" ht="7.9" customHeight="1" x14ac:dyDescent="0.15">
      <c r="A3" s="56"/>
      <c r="B3" s="57"/>
    </row>
    <row r="4" spans="1:12" ht="20.100000000000001" customHeight="1" x14ac:dyDescent="0.15">
      <c r="A4" s="58"/>
      <c r="B4" s="37" t="s">
        <v>893</v>
      </c>
      <c r="C4" s="22" t="s">
        <v>333</v>
      </c>
      <c r="D4" s="22" t="s">
        <v>334</v>
      </c>
      <c r="E4" s="22" t="s">
        <v>335</v>
      </c>
      <c r="F4" s="22" t="s">
        <v>336</v>
      </c>
      <c r="G4" s="23" t="s">
        <v>337</v>
      </c>
      <c r="H4" s="88" t="s">
        <v>344</v>
      </c>
    </row>
    <row r="5" spans="1:12" ht="7.9" customHeight="1" x14ac:dyDescent="0.15">
      <c r="A5" s="78"/>
      <c r="B5" s="125"/>
      <c r="C5" s="125"/>
      <c r="D5" s="125"/>
      <c r="E5" s="125"/>
      <c r="F5" s="125"/>
      <c r="G5" s="125"/>
      <c r="H5" s="125"/>
    </row>
    <row r="6" spans="1:12" ht="7.9" customHeight="1" x14ac:dyDescent="0.15">
      <c r="A6" s="1014" t="s">
        <v>402</v>
      </c>
      <c r="B6" s="1015">
        <v>29535</v>
      </c>
      <c r="C6" s="1015">
        <v>15591</v>
      </c>
      <c r="D6" s="1015">
        <v>3724</v>
      </c>
      <c r="E6" s="1015">
        <v>10991</v>
      </c>
      <c r="F6" s="1015">
        <v>7575</v>
      </c>
      <c r="G6" s="1015">
        <f>SUM(B6:F6)</f>
        <v>67416</v>
      </c>
      <c r="H6" s="1015">
        <v>1679900</v>
      </c>
    </row>
    <row r="7" spans="1:12" ht="7.9" customHeight="1" x14ac:dyDescent="0.15">
      <c r="A7" s="53" t="s">
        <v>775</v>
      </c>
      <c r="B7" s="103">
        <v>25799</v>
      </c>
      <c r="C7" s="103">
        <v>13382</v>
      </c>
      <c r="D7" s="103">
        <v>3200</v>
      </c>
      <c r="E7" s="103">
        <v>9309</v>
      </c>
      <c r="F7" s="103">
        <v>6552</v>
      </c>
      <c r="G7" s="430">
        <f>SUM(B7:F7)</f>
        <v>58242</v>
      </c>
      <c r="H7" s="103">
        <v>1484500</v>
      </c>
    </row>
    <row r="8" spans="1:12" ht="7.9" customHeight="1" x14ac:dyDescent="0.15">
      <c r="A8" s="13" t="s">
        <v>776</v>
      </c>
      <c r="B8" s="103">
        <v>3708</v>
      </c>
      <c r="C8" s="103">
        <v>2200</v>
      </c>
      <c r="D8" s="103">
        <v>521</v>
      </c>
      <c r="E8" s="103">
        <v>1677</v>
      </c>
      <c r="F8" s="103">
        <v>1016</v>
      </c>
      <c r="G8" s="430">
        <f>SUM(B8:F8)</f>
        <v>9122</v>
      </c>
      <c r="H8" s="103">
        <v>194500</v>
      </c>
    </row>
    <row r="9" spans="1:12" ht="7.9" customHeight="1" x14ac:dyDescent="0.15">
      <c r="A9" s="13" t="s">
        <v>777</v>
      </c>
      <c r="B9" s="103">
        <v>28</v>
      </c>
      <c r="C9" s="103">
        <v>9</v>
      </c>
      <c r="D9" s="181">
        <v>3</v>
      </c>
      <c r="E9" s="103">
        <v>5</v>
      </c>
      <c r="F9" s="103">
        <v>7</v>
      </c>
      <c r="G9" s="430">
        <f>SUM(B9:F9)</f>
        <v>52</v>
      </c>
      <c r="H9" s="103">
        <v>1000</v>
      </c>
    </row>
    <row r="10" spans="1:12" s="99" customFormat="1" ht="7.9" customHeight="1" x14ac:dyDescent="0.15">
      <c r="A10" s="1014" t="s">
        <v>49</v>
      </c>
      <c r="B10" s="1015">
        <v>56406</v>
      </c>
      <c r="C10" s="1015">
        <v>32519</v>
      </c>
      <c r="D10" s="1015">
        <v>7639</v>
      </c>
      <c r="E10" s="1015">
        <v>23741</v>
      </c>
      <c r="F10" s="1015">
        <v>14536</v>
      </c>
      <c r="G10" s="1015">
        <f>SUM(B10:F10)</f>
        <v>134841</v>
      </c>
      <c r="H10" s="1015">
        <v>3367700</v>
      </c>
      <c r="I10" s="338"/>
      <c r="J10" s="338"/>
      <c r="K10" s="338"/>
      <c r="L10" s="338"/>
    </row>
    <row r="11" spans="1:12" ht="7.9" customHeight="1" x14ac:dyDescent="0.15">
      <c r="A11" s="86" t="s">
        <v>497</v>
      </c>
      <c r="B11" s="184">
        <f>B10/B27*1000</f>
        <v>39.976073604848786</v>
      </c>
      <c r="C11" s="184">
        <f t="shared" ref="C11:H11" si="0">C10/C27*1000</f>
        <v>39.936875199567709</v>
      </c>
      <c r="D11" s="184">
        <f t="shared" si="0"/>
        <v>24.96576562443828</v>
      </c>
      <c r="E11" s="184">
        <f t="shared" si="0"/>
        <v>42.100764485049893</v>
      </c>
      <c r="F11" s="184">
        <f t="shared" si="0"/>
        <v>21.486208237069622</v>
      </c>
      <c r="G11" s="514">
        <f t="shared" si="0"/>
        <v>35.751016327254597</v>
      </c>
      <c r="H11" s="184">
        <f t="shared" si="0"/>
        <v>52.030858159835851</v>
      </c>
      <c r="J11" s="169"/>
    </row>
    <row r="12" spans="1:12" ht="7.9" customHeight="1" x14ac:dyDescent="0.15">
      <c r="A12" s="86"/>
      <c r="B12" s="184"/>
      <c r="C12" s="184"/>
      <c r="D12" s="184"/>
      <c r="E12" s="184"/>
      <c r="F12" s="184"/>
      <c r="G12" s="514"/>
      <c r="H12" s="184"/>
      <c r="J12" s="169"/>
    </row>
    <row r="13" spans="1:12" ht="7.9" customHeight="1" x14ac:dyDescent="0.15">
      <c r="A13" s="1014" t="s">
        <v>778</v>
      </c>
      <c r="B13" s="1015">
        <v>59117</v>
      </c>
      <c r="C13" s="1015">
        <v>36181</v>
      </c>
      <c r="D13" s="1015">
        <v>11860</v>
      </c>
      <c r="E13" s="1015">
        <v>23505</v>
      </c>
      <c r="F13" s="1015">
        <v>25981</v>
      </c>
      <c r="G13" s="1015">
        <f>SUM(B13:F13)</f>
        <v>156644</v>
      </c>
      <c r="H13" s="1015">
        <v>2733600</v>
      </c>
    </row>
    <row r="14" spans="1:12" ht="7.9" customHeight="1" x14ac:dyDescent="0.15">
      <c r="A14" s="53" t="s">
        <v>779</v>
      </c>
      <c r="B14" s="103">
        <v>55682</v>
      </c>
      <c r="C14" s="103">
        <v>34090</v>
      </c>
      <c r="D14" s="103">
        <v>11169</v>
      </c>
      <c r="E14" s="103">
        <v>22014</v>
      </c>
      <c r="F14" s="103">
        <v>24217</v>
      </c>
      <c r="G14" s="157">
        <f>SUM(B14:F14)</f>
        <v>147172</v>
      </c>
      <c r="H14" s="103">
        <v>2574700</v>
      </c>
      <c r="J14" s="169"/>
    </row>
    <row r="15" spans="1:12" ht="7.9" customHeight="1" x14ac:dyDescent="0.15">
      <c r="A15" s="53" t="s">
        <v>780</v>
      </c>
      <c r="B15" s="103">
        <v>3435</v>
      </c>
      <c r="C15" s="103">
        <v>2091</v>
      </c>
      <c r="D15" s="103">
        <v>691</v>
      </c>
      <c r="E15" s="103">
        <v>1491</v>
      </c>
      <c r="F15" s="103">
        <v>1764</v>
      </c>
      <c r="G15" s="157">
        <f>SUM(B15:F15)</f>
        <v>9472</v>
      </c>
      <c r="H15" s="103">
        <v>158900</v>
      </c>
      <c r="J15" s="169"/>
    </row>
    <row r="16" spans="1:12" ht="7.9" customHeight="1" x14ac:dyDescent="0.15">
      <c r="A16" s="1014" t="s">
        <v>781</v>
      </c>
      <c r="B16" s="1015">
        <v>107474</v>
      </c>
      <c r="C16" s="1015">
        <v>71118</v>
      </c>
      <c r="D16" s="1015">
        <v>24176</v>
      </c>
      <c r="E16" s="1015">
        <v>48222</v>
      </c>
      <c r="F16" s="1015">
        <v>50117</v>
      </c>
      <c r="G16" s="1015">
        <f>SUM(B16:F16)</f>
        <v>301107</v>
      </c>
      <c r="H16" s="1015">
        <v>5536700</v>
      </c>
    </row>
    <row r="17" spans="1:10" ht="7.9" customHeight="1" x14ac:dyDescent="0.15">
      <c r="A17" s="86" t="s">
        <v>497</v>
      </c>
      <c r="B17" s="184">
        <f>B16/B27*1000</f>
        <v>76.168998592481614</v>
      </c>
      <c r="C17" s="184">
        <f t="shared" ref="C17:H17" si="1">C16/C27*1000</f>
        <v>87.340652862721981</v>
      </c>
      <c r="D17" s="184">
        <f t="shared" si="1"/>
        <v>79.011958337010057</v>
      </c>
      <c r="E17" s="184">
        <f t="shared" si="1"/>
        <v>85.513797438948473</v>
      </c>
      <c r="F17" s="184">
        <f t="shared" si="1"/>
        <v>74.079822386985299</v>
      </c>
      <c r="G17" s="514">
        <f t="shared" si="1"/>
        <v>79.833887862376045</v>
      </c>
      <c r="H17" s="184">
        <f t="shared" si="1"/>
        <v>85.541839348387072</v>
      </c>
      <c r="J17" s="169"/>
    </row>
    <row r="18" spans="1:10" ht="7.9" customHeight="1" thickBot="1" x14ac:dyDescent="0.2">
      <c r="A18" s="1000"/>
      <c r="B18" s="1001"/>
      <c r="C18" s="1001"/>
      <c r="D18" s="1001"/>
      <c r="E18" s="1001"/>
      <c r="F18" s="1001"/>
      <c r="G18" s="1002"/>
      <c r="H18" s="1001"/>
    </row>
    <row r="19" spans="1:10" ht="7.9" customHeight="1" thickTop="1" x14ac:dyDescent="0.15">
      <c r="A19" s="61" t="s">
        <v>969</v>
      </c>
      <c r="B19" s="21"/>
      <c r="C19" s="21"/>
      <c r="D19" s="21"/>
      <c r="E19" s="21"/>
      <c r="F19" s="21"/>
      <c r="G19" s="21"/>
      <c r="H19" s="27"/>
    </row>
    <row r="20" spans="1:10" ht="7.9" customHeight="1" x14ac:dyDescent="0.15">
      <c r="A20" s="116" t="s">
        <v>820</v>
      </c>
    </row>
    <row r="21" spans="1:10" ht="7.9" customHeight="1" x14ac:dyDescent="0.15">
      <c r="A21" s="116" t="s">
        <v>821</v>
      </c>
    </row>
    <row r="22" spans="1:10" ht="7.9" customHeight="1" x14ac:dyDescent="0.15">
      <c r="A22" s="116" t="s">
        <v>782</v>
      </c>
    </row>
    <row r="23" spans="1:10" ht="7.9" customHeight="1" x14ac:dyDescent="0.15">
      <c r="A23" s="116" t="s">
        <v>783</v>
      </c>
    </row>
    <row r="24" spans="1:10" ht="7.9" customHeight="1" x14ac:dyDescent="0.15">
      <c r="A24" s="86"/>
      <c r="B24" s="96"/>
      <c r="C24" s="96"/>
      <c r="D24" s="96"/>
      <c r="E24" s="96"/>
      <c r="F24" s="96"/>
      <c r="G24" s="96"/>
      <c r="H24" s="96"/>
    </row>
    <row r="25" spans="1:10" ht="7.9" customHeight="1" x14ac:dyDescent="0.15"/>
    <row r="26" spans="1:10" ht="7.9" customHeight="1" x14ac:dyDescent="0.15"/>
    <row r="27" spans="1:10" ht="7.9" customHeight="1" x14ac:dyDescent="0.15">
      <c r="A27" s="680" t="s">
        <v>968</v>
      </c>
      <c r="B27" s="680">
        <v>1410994</v>
      </c>
      <c r="C27" s="680">
        <v>814260</v>
      </c>
      <c r="D27" s="680">
        <v>305979</v>
      </c>
      <c r="E27" s="680">
        <v>563909</v>
      </c>
      <c r="F27" s="680">
        <v>676527</v>
      </c>
      <c r="G27" s="680">
        <v>3771669</v>
      </c>
      <c r="H27" s="681">
        <v>64725052</v>
      </c>
    </row>
    <row r="28" spans="1:10" ht="9.9499999999999993" customHeight="1" x14ac:dyDescent="0.15">
      <c r="C28" s="51"/>
    </row>
    <row r="40" spans="1:8" ht="9.9499999999999993" customHeight="1" x14ac:dyDescent="0.15">
      <c r="A40" s="792" t="s">
        <v>784</v>
      </c>
      <c r="B40" s="793">
        <v>1378622</v>
      </c>
      <c r="C40" s="793">
        <v>814657</v>
      </c>
      <c r="D40" s="793">
        <v>306682</v>
      </c>
      <c r="E40" s="793">
        <v>570034</v>
      </c>
      <c r="F40" s="793">
        <v>673987</v>
      </c>
      <c r="G40" s="794">
        <v>3743982</v>
      </c>
      <c r="H40" s="795">
        <v>64604599</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L37"/>
  <sheetViews>
    <sheetView zoomScale="140" zoomScaleNormal="140" workbookViewId="0">
      <selection sqref="A1:H1"/>
    </sheetView>
  </sheetViews>
  <sheetFormatPr baseColWidth="10" defaultRowHeight="9.9499999999999993" customHeight="1" x14ac:dyDescent="0.15"/>
  <cols>
    <col min="1" max="1" width="26.28515625" style="53" customWidth="1"/>
    <col min="2" max="2" width="6.7109375" style="53" customWidth="1"/>
    <col min="3" max="3" width="6.140625" style="53" bestFit="1" customWidth="1"/>
    <col min="4" max="4" width="6.42578125" style="53" bestFit="1" customWidth="1"/>
    <col min="5" max="5" width="6.7109375" style="53" customWidth="1"/>
    <col min="6" max="6" width="6.140625" style="53" customWidth="1"/>
    <col min="7" max="7" width="6.85546875" style="53" customWidth="1"/>
    <col min="8" max="8" width="9.7109375" style="54"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15">
      <c r="A1" s="1093" t="s">
        <v>43</v>
      </c>
      <c r="B1" s="1093"/>
      <c r="C1" s="1093"/>
      <c r="D1" s="1093"/>
      <c r="E1" s="1093"/>
      <c r="F1" s="1093"/>
      <c r="G1" s="1093"/>
      <c r="H1" s="1093"/>
      <c r="K1" s="169"/>
    </row>
    <row r="2" spans="1:12" ht="9.9499999999999993" customHeight="1" x14ac:dyDescent="0.15">
      <c r="A2" s="1097" t="s">
        <v>936</v>
      </c>
      <c r="B2" s="1097"/>
      <c r="C2" s="1097"/>
      <c r="D2" s="1097"/>
      <c r="E2" s="1097"/>
      <c r="F2" s="1097"/>
      <c r="G2" s="1097"/>
      <c r="H2" s="1097"/>
    </row>
    <row r="3" spans="1:12" ht="7.9" customHeight="1" x14ac:dyDescent="0.15">
      <c r="A3" s="56"/>
      <c r="B3" s="57"/>
    </row>
    <row r="4" spans="1:12" ht="20.100000000000001" customHeight="1" x14ac:dyDescent="0.15">
      <c r="A4" s="58"/>
      <c r="B4" s="37" t="s">
        <v>893</v>
      </c>
      <c r="C4" s="22" t="s">
        <v>333</v>
      </c>
      <c r="D4" s="22" t="s">
        <v>334</v>
      </c>
      <c r="E4" s="22" t="s">
        <v>335</v>
      </c>
      <c r="F4" s="22" t="s">
        <v>336</v>
      </c>
      <c r="G4" s="23" t="s">
        <v>337</v>
      </c>
      <c r="H4" s="88" t="s">
        <v>344</v>
      </c>
    </row>
    <row r="5" spans="1:12" ht="7.9" customHeight="1" x14ac:dyDescent="0.15">
      <c r="A5" s="78"/>
      <c r="B5" s="125"/>
      <c r="C5" s="125"/>
      <c r="D5" s="125"/>
      <c r="E5" s="125"/>
      <c r="F5" s="125"/>
      <c r="G5" s="125"/>
      <c r="H5" s="125"/>
    </row>
    <row r="6" spans="1:12" ht="7.9" customHeight="1" x14ac:dyDescent="0.15">
      <c r="A6" s="1014" t="s">
        <v>350</v>
      </c>
      <c r="B6" s="1025">
        <v>5470</v>
      </c>
      <c r="C6" s="1025">
        <v>4140</v>
      </c>
      <c r="D6" s="1025">
        <v>1120</v>
      </c>
      <c r="E6" s="1025">
        <v>3140</v>
      </c>
      <c r="F6" s="1025">
        <v>3460</v>
      </c>
      <c r="G6" s="1026">
        <f>SUM(B6:F6)</f>
        <v>17330</v>
      </c>
      <c r="H6" s="1027">
        <v>393200</v>
      </c>
    </row>
    <row r="7" spans="1:12" ht="7.9" customHeight="1" x14ac:dyDescent="0.15">
      <c r="A7" s="86" t="s">
        <v>353</v>
      </c>
      <c r="B7" s="573">
        <f>B6/B29*1000</f>
        <v>6.874165077984701</v>
      </c>
      <c r="C7" s="573">
        <f t="shared" ref="C7:H7" si="0">C6/C29*1000</f>
        <v>9.3559322033898304</v>
      </c>
      <c r="D7" s="573">
        <f t="shared" si="0"/>
        <v>6.885485764872957</v>
      </c>
      <c r="E7" s="573">
        <f t="shared" si="0"/>
        <v>10.381400761743546</v>
      </c>
      <c r="F7" s="573">
        <f t="shared" si="0"/>
        <v>9.6597317609746831</v>
      </c>
      <c r="G7" s="574">
        <f t="shared" si="0"/>
        <v>8.4063125440809969</v>
      </c>
      <c r="H7" s="573">
        <f t="shared" si="0"/>
        <v>10.828018759790345</v>
      </c>
    </row>
    <row r="8" spans="1:12" ht="7.9" customHeight="1" x14ac:dyDescent="0.15"/>
    <row r="9" spans="1:12" ht="7.9" customHeight="1" x14ac:dyDescent="0.15">
      <c r="A9" s="1014" t="s">
        <v>159</v>
      </c>
      <c r="B9" s="1025"/>
      <c r="C9" s="1025"/>
      <c r="D9" s="1025"/>
      <c r="E9" s="1025"/>
      <c r="F9" s="1025"/>
      <c r="G9" s="1026"/>
      <c r="H9" s="1027"/>
    </row>
    <row r="10" spans="1:12" ht="7.9" customHeight="1" x14ac:dyDescent="0.15">
      <c r="A10" s="1014" t="s">
        <v>484</v>
      </c>
      <c r="B10" s="1025">
        <v>7130</v>
      </c>
      <c r="C10" s="1025">
        <v>4170</v>
      </c>
      <c r="D10" s="1025">
        <v>1540</v>
      </c>
      <c r="E10" s="1025">
        <v>3350</v>
      </c>
      <c r="F10" s="1025">
        <v>3440</v>
      </c>
      <c r="G10" s="1026">
        <f>SUM(B10:F10)</f>
        <v>19630</v>
      </c>
      <c r="H10" s="1027">
        <v>479840</v>
      </c>
    </row>
    <row r="11" spans="1:12" ht="7.9" customHeight="1" x14ac:dyDescent="0.15">
      <c r="A11" s="86" t="s">
        <v>354</v>
      </c>
      <c r="B11" s="573">
        <f>B10/B30*1000</f>
        <v>21.355105757192749</v>
      </c>
      <c r="C11" s="573">
        <f t="shared" ref="C11:H11" si="1">C10/C30*1000</f>
        <v>19.756010896600735</v>
      </c>
      <c r="D11" s="573">
        <f t="shared" si="1"/>
        <v>17.941399196132114</v>
      </c>
      <c r="E11" s="573">
        <f t="shared" si="1"/>
        <v>20.981824103418472</v>
      </c>
      <c r="F11" s="573">
        <f t="shared" si="1"/>
        <v>16.502916794596253</v>
      </c>
      <c r="G11" s="575">
        <f t="shared" si="1"/>
        <v>19.651656125049804</v>
      </c>
      <c r="H11" s="573">
        <f t="shared" si="1"/>
        <v>28.507220108188893</v>
      </c>
    </row>
    <row r="12" spans="1:12" ht="7.9" customHeight="1" x14ac:dyDescent="0.15">
      <c r="A12" s="86"/>
      <c r="G12" s="27"/>
    </row>
    <row r="13" spans="1:12" s="65" customFormat="1" ht="7.9" customHeight="1" x14ac:dyDescent="0.15">
      <c r="A13" s="1014" t="s">
        <v>970</v>
      </c>
      <c r="B13" s="1025"/>
      <c r="C13" s="1025"/>
      <c r="D13" s="1025"/>
      <c r="E13" s="1025"/>
      <c r="F13" s="1025"/>
      <c r="G13" s="1026"/>
      <c r="H13" s="1027"/>
      <c r="I13" s="169"/>
      <c r="J13" s="169"/>
      <c r="K13" s="169"/>
      <c r="L13" s="169"/>
    </row>
    <row r="14" spans="1:12" s="65" customFormat="1" ht="7.9" customHeight="1" x14ac:dyDescent="0.15">
      <c r="A14" s="194" t="s">
        <v>591</v>
      </c>
      <c r="B14" s="526">
        <v>77030</v>
      </c>
      <c r="C14" s="526">
        <v>48195</v>
      </c>
      <c r="D14" s="526">
        <v>14745</v>
      </c>
      <c r="E14" s="526">
        <v>41604</v>
      </c>
      <c r="F14" s="526">
        <v>24974</v>
      </c>
      <c r="G14" s="401">
        <f>SUM(B14:F14)</f>
        <v>206548</v>
      </c>
      <c r="H14" s="375">
        <v>4791414</v>
      </c>
      <c r="I14" s="169"/>
      <c r="J14" s="169"/>
      <c r="K14" s="169"/>
      <c r="L14" s="169"/>
    </row>
    <row r="15" spans="1:12" s="65" customFormat="1" ht="7.9" customHeight="1" x14ac:dyDescent="0.15">
      <c r="A15" s="193" t="s">
        <v>290</v>
      </c>
      <c r="B15" s="121">
        <f>B14/((B27+B28)/2)</f>
        <v>5.4856252476916827E-2</v>
      </c>
      <c r="C15" s="121">
        <f t="shared" ref="C15:H15" si="2">C14/((C27+C28)/2)</f>
        <v>5.907053533017359E-2</v>
      </c>
      <c r="D15" s="121">
        <f t="shared" si="2"/>
        <v>4.8108216570172904E-2</v>
      </c>
      <c r="E15" s="121">
        <f t="shared" si="2"/>
        <v>7.3525565350167188E-2</v>
      </c>
      <c r="F15" s="121">
        <f t="shared" si="2"/>
        <v>3.6928027018055164E-2</v>
      </c>
      <c r="G15" s="576">
        <f t="shared" si="2"/>
        <v>5.4805679414583176E-2</v>
      </c>
      <c r="H15" s="121">
        <f t="shared" si="2"/>
        <v>7.3983733384860639E-2</v>
      </c>
      <c r="I15" s="169"/>
      <c r="J15" s="169"/>
      <c r="K15" s="169"/>
      <c r="L15" s="169"/>
    </row>
    <row r="16" spans="1:12" s="65" customFormat="1" ht="7.9" customHeight="1" x14ac:dyDescent="0.15">
      <c r="A16" s="193"/>
      <c r="B16" s="121"/>
      <c r="C16" s="121"/>
      <c r="D16" s="121"/>
      <c r="E16" s="121"/>
      <c r="F16" s="121"/>
      <c r="G16" s="576"/>
      <c r="H16" s="121"/>
      <c r="I16" s="169"/>
      <c r="J16" s="169"/>
      <c r="K16" s="169"/>
      <c r="L16" s="169"/>
    </row>
    <row r="17" spans="1:12" s="65" customFormat="1" ht="7.9" customHeight="1" x14ac:dyDescent="0.15">
      <c r="A17" s="1014" t="s">
        <v>974</v>
      </c>
      <c r="B17" s="1025"/>
      <c r="C17" s="1025"/>
      <c r="D17" s="1025"/>
      <c r="E17" s="1025"/>
      <c r="F17" s="1025"/>
      <c r="G17" s="1026"/>
      <c r="H17" s="1027"/>
      <c r="I17" s="169"/>
      <c r="J17" s="169"/>
      <c r="K17" s="169"/>
      <c r="L17" s="169"/>
    </row>
    <row r="18" spans="1:12" s="65" customFormat="1" ht="7.9" customHeight="1" x14ac:dyDescent="0.15">
      <c r="A18" s="797" t="s">
        <v>975</v>
      </c>
      <c r="B18" s="51">
        <v>22939</v>
      </c>
      <c r="C18" s="51">
        <v>14635</v>
      </c>
      <c r="D18" s="51">
        <v>4873</v>
      </c>
      <c r="E18" s="51">
        <v>12783</v>
      </c>
      <c r="F18" s="51">
        <v>10856</v>
      </c>
      <c r="G18" s="387">
        <f>SUM(B18:F18)</f>
        <v>66086</v>
      </c>
      <c r="H18" s="51">
        <v>1364195</v>
      </c>
      <c r="I18" s="169"/>
      <c r="J18" s="169"/>
      <c r="K18" s="169"/>
      <c r="L18" s="169"/>
    </row>
    <row r="19" spans="1:12" s="65" customFormat="1" ht="7.9" customHeight="1" x14ac:dyDescent="0.15">
      <c r="A19" s="193" t="s">
        <v>785</v>
      </c>
      <c r="B19" s="121">
        <f>B18/((B27+B28)/2)</f>
        <v>1.6335811704115216E-2</v>
      </c>
      <c r="C19" s="121">
        <f t="shared" ref="C19:H19" si="3">C18/((C27+C28)/2)</f>
        <v>1.7937489045691264E-2</v>
      </c>
      <c r="D19" s="121">
        <f t="shared" si="3"/>
        <v>1.5899039630142595E-2</v>
      </c>
      <c r="E19" s="121">
        <f t="shared" si="3"/>
        <v>2.2591032157273028E-2</v>
      </c>
      <c r="F19" s="121">
        <f t="shared" si="3"/>
        <v>1.6052320866020937E-2</v>
      </c>
      <c r="G19" s="121">
        <f t="shared" si="3"/>
        <v>1.7535333819703621E-2</v>
      </c>
      <c r="H19" s="121">
        <f t="shared" si="3"/>
        <v>2.1064395430025449E-2</v>
      </c>
      <c r="I19" s="169"/>
      <c r="J19" s="169"/>
      <c r="K19" s="169"/>
      <c r="L19" s="169"/>
    </row>
    <row r="20" spans="1:12" ht="7.9" customHeight="1" thickBot="1" x14ac:dyDescent="0.2">
      <c r="A20" s="1000"/>
      <c r="B20" s="1001"/>
      <c r="C20" s="1001"/>
      <c r="D20" s="1001"/>
      <c r="E20" s="1001"/>
      <c r="F20" s="1001"/>
      <c r="G20" s="1002"/>
      <c r="H20" s="1001"/>
    </row>
    <row r="21" spans="1:12" ht="7.9" customHeight="1" thickTop="1" x14ac:dyDescent="0.15">
      <c r="A21" s="61" t="s">
        <v>590</v>
      </c>
      <c r="B21" s="21"/>
      <c r="C21" s="21"/>
      <c r="D21" s="21"/>
      <c r="E21" s="21"/>
      <c r="F21" s="21"/>
      <c r="G21" s="21"/>
      <c r="H21" s="27"/>
    </row>
    <row r="22" spans="1:12" ht="7.9" customHeight="1" x14ac:dyDescent="0.15">
      <c r="A22" s="124" t="s">
        <v>160</v>
      </c>
      <c r="B22" s="65"/>
      <c r="C22" s="65"/>
      <c r="D22" s="65"/>
      <c r="E22" s="65"/>
      <c r="F22" s="65"/>
      <c r="G22" s="65"/>
      <c r="H22" s="66"/>
    </row>
    <row r="23" spans="1:12" ht="7.9" customHeight="1" x14ac:dyDescent="0.15">
      <c r="A23" s="124" t="s">
        <v>382</v>
      </c>
      <c r="B23" s="65"/>
      <c r="C23" s="65"/>
      <c r="D23" s="65"/>
      <c r="E23" s="65"/>
      <c r="F23" s="65"/>
      <c r="G23" s="65"/>
      <c r="H23" s="66"/>
    </row>
    <row r="24" spans="1:12" ht="7.9" customHeight="1" x14ac:dyDescent="0.15">
      <c r="A24" s="99"/>
    </row>
    <row r="25" spans="1:12" ht="7.9" customHeight="1" x14ac:dyDescent="0.15"/>
    <row r="26" spans="1:12" ht="7.9" customHeight="1" x14ac:dyDescent="0.15"/>
    <row r="27" spans="1:12" ht="7.9" customHeight="1" x14ac:dyDescent="0.15">
      <c r="A27" s="825" t="s">
        <v>968</v>
      </c>
      <c r="B27" s="826">
        <v>1410994</v>
      </c>
      <c r="C27" s="826">
        <v>814260</v>
      </c>
      <c r="D27" s="826">
        <v>305979</v>
      </c>
      <c r="E27" s="826">
        <v>563909</v>
      </c>
      <c r="F27" s="826">
        <v>676527</v>
      </c>
      <c r="G27" s="827">
        <v>3771669</v>
      </c>
      <c r="H27" s="795">
        <v>64725052</v>
      </c>
    </row>
    <row r="28" spans="1:12" ht="9.9499999999999993" customHeight="1" x14ac:dyDescent="0.15">
      <c r="A28" s="825" t="s">
        <v>971</v>
      </c>
      <c r="B28" s="826">
        <v>1397437</v>
      </c>
      <c r="C28" s="826">
        <v>817518</v>
      </c>
      <c r="D28" s="826">
        <v>307014</v>
      </c>
      <c r="E28" s="826">
        <v>567779</v>
      </c>
      <c r="F28" s="826">
        <v>676050</v>
      </c>
      <c r="G28" s="827">
        <v>3765798</v>
      </c>
      <c r="H28" s="795">
        <v>64801096</v>
      </c>
    </row>
    <row r="29" spans="1:12" ht="9.9499999999999993" customHeight="1" x14ac:dyDescent="0.15">
      <c r="A29" s="825" t="s">
        <v>972</v>
      </c>
      <c r="B29" s="826">
        <v>795733</v>
      </c>
      <c r="C29" s="826">
        <v>442500</v>
      </c>
      <c r="D29" s="826">
        <v>162661</v>
      </c>
      <c r="E29" s="826">
        <v>302464</v>
      </c>
      <c r="F29" s="826">
        <v>358188</v>
      </c>
      <c r="G29" s="827">
        <v>2061546</v>
      </c>
      <c r="H29" s="795">
        <v>36313199</v>
      </c>
    </row>
    <row r="30" spans="1:12" ht="9.9499999999999993" customHeight="1" x14ac:dyDescent="0.15">
      <c r="A30" s="825" t="s">
        <v>973</v>
      </c>
      <c r="B30" s="826">
        <v>333878</v>
      </c>
      <c r="C30" s="826">
        <v>211075</v>
      </c>
      <c r="D30" s="826">
        <v>85835</v>
      </c>
      <c r="E30" s="826">
        <v>159662</v>
      </c>
      <c r="F30" s="826">
        <v>208448</v>
      </c>
      <c r="G30" s="827">
        <v>998898</v>
      </c>
      <c r="H30" s="795">
        <v>16832227</v>
      </c>
    </row>
    <row r="31" spans="1:12" ht="9.9499999999999993" customHeight="1" x14ac:dyDescent="0.15">
      <c r="A31" s="86"/>
      <c r="B31" s="573"/>
      <c r="C31" s="573"/>
      <c r="D31" s="573"/>
      <c r="E31" s="573"/>
      <c r="F31" s="573"/>
      <c r="G31" s="574"/>
      <c r="H31" s="573"/>
    </row>
    <row r="32" spans="1:12" ht="9.9499999999999993" customHeight="1" x14ac:dyDescent="0.15">
      <c r="A32" s="86"/>
      <c r="B32" s="573"/>
      <c r="C32" s="573"/>
      <c r="D32" s="573"/>
      <c r="E32" s="573"/>
      <c r="F32" s="573"/>
      <c r="G32" s="573"/>
      <c r="H32" s="573"/>
    </row>
    <row r="33" spans="2:8" ht="9.9499999999999993" customHeight="1" x14ac:dyDescent="0.15">
      <c r="H33" s="53"/>
    </row>
    <row r="36" spans="2:8" ht="9.9499999999999993" customHeight="1" x14ac:dyDescent="0.15">
      <c r="B36" s="96"/>
      <c r="C36" s="96"/>
      <c r="D36" s="96"/>
      <c r="E36" s="96"/>
      <c r="F36" s="96"/>
      <c r="G36" s="96"/>
      <c r="H36" s="580"/>
    </row>
    <row r="37" spans="2:8" ht="9.9499999999999993" customHeight="1" x14ac:dyDescent="0.15">
      <c r="B37" s="96"/>
      <c r="C37" s="96"/>
      <c r="D37" s="96"/>
      <c r="E37" s="96"/>
      <c r="F37" s="96"/>
      <c r="G37" s="96"/>
      <c r="H37" s="580"/>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24"/>
  <sheetViews>
    <sheetView workbookViewId="0"/>
  </sheetViews>
  <sheetFormatPr baseColWidth="10" defaultRowHeight="12.75" x14ac:dyDescent="0.2"/>
  <cols>
    <col min="1" max="1" width="121.7109375" style="191" customWidth="1"/>
    <col min="2" max="16384" width="11.42578125" style="191"/>
  </cols>
  <sheetData>
    <row r="1" spans="1:1" x14ac:dyDescent="0.2">
      <c r="A1" s="993" t="s">
        <v>71</v>
      </c>
    </row>
    <row r="4" spans="1:1" x14ac:dyDescent="0.2">
      <c r="A4" s="637" t="s">
        <v>644</v>
      </c>
    </row>
    <row r="5" spans="1:1" x14ac:dyDescent="0.2">
      <c r="A5" s="637" t="s">
        <v>645</v>
      </c>
    </row>
    <row r="6" spans="1:1" x14ac:dyDescent="0.2">
      <c r="A6" s="190"/>
    </row>
    <row r="7" spans="1:1" x14ac:dyDescent="0.2">
      <c r="A7" s="578" t="s">
        <v>895</v>
      </c>
    </row>
    <row r="8" spans="1:1" x14ac:dyDescent="0.2">
      <c r="A8" s="192"/>
    </row>
    <row r="9" spans="1:1" x14ac:dyDescent="0.2">
      <c r="A9" s="192" t="s">
        <v>34</v>
      </c>
    </row>
    <row r="10" spans="1:1" x14ac:dyDescent="0.2">
      <c r="A10" s="190" t="s">
        <v>35</v>
      </c>
    </row>
    <row r="11" spans="1:1" x14ac:dyDescent="0.2">
      <c r="A11" s="190" t="s">
        <v>37</v>
      </c>
    </row>
    <row r="12" spans="1:1" x14ac:dyDescent="0.2">
      <c r="A12" s="190"/>
    </row>
    <row r="13" spans="1:1" x14ac:dyDescent="0.2">
      <c r="A13" s="190"/>
    </row>
    <row r="14" spans="1:1" x14ac:dyDescent="0.2">
      <c r="A14" s="637" t="s">
        <v>586</v>
      </c>
    </row>
    <row r="15" spans="1:1" x14ac:dyDescent="0.2">
      <c r="A15" s="638" t="s">
        <v>587</v>
      </c>
    </row>
    <row r="17" spans="1:5" ht="13.5" thickBot="1" x14ac:dyDescent="0.25">
      <c r="A17" s="190"/>
      <c r="C17" s="775"/>
      <c r="D17" s="775"/>
      <c r="E17" s="775"/>
    </row>
    <row r="18" spans="1:5" ht="13.5" thickTop="1" x14ac:dyDescent="0.2">
      <c r="A18" s="994" t="s">
        <v>618</v>
      </c>
      <c r="C18" s="775"/>
      <c r="D18" s="775"/>
      <c r="E18" s="775"/>
    </row>
    <row r="19" spans="1:5" x14ac:dyDescent="0.2">
      <c r="A19" s="995" t="s">
        <v>772</v>
      </c>
      <c r="C19" s="775"/>
      <c r="D19" s="775"/>
      <c r="E19" s="775"/>
    </row>
    <row r="20" spans="1:5" x14ac:dyDescent="0.2">
      <c r="A20" s="996" t="s">
        <v>434</v>
      </c>
      <c r="C20" s="775"/>
      <c r="D20" s="775"/>
      <c r="E20" s="775"/>
    </row>
    <row r="21" spans="1:5" x14ac:dyDescent="0.2">
      <c r="A21" s="996" t="s">
        <v>819</v>
      </c>
      <c r="C21" s="775"/>
      <c r="D21" s="775"/>
      <c r="E21" s="775"/>
    </row>
    <row r="22" spans="1:5" x14ac:dyDescent="0.2">
      <c r="A22" s="996"/>
      <c r="C22" s="775"/>
      <c r="D22" s="775"/>
      <c r="E22" s="775"/>
    </row>
    <row r="23" spans="1:5" ht="13.5" thickBot="1" x14ac:dyDescent="0.25">
      <c r="A23" s="997" t="s">
        <v>818</v>
      </c>
      <c r="C23" s="775"/>
      <c r="D23" s="775"/>
      <c r="E23" s="775"/>
    </row>
    <row r="24" spans="1:5" ht="13.5" thickTop="1" x14ac:dyDescent="0.2">
      <c r="C24" s="775"/>
      <c r="D24" s="775"/>
      <c r="E24" s="775"/>
    </row>
  </sheetData>
  <phoneticPr fontId="15" type="noConversion"/>
  <pageMargins left="0.70866141732283472" right="0.70866141732283472" top="0.74803149606299213" bottom="0.74803149606299213"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M40"/>
  <sheetViews>
    <sheetView zoomScale="140" zoomScaleNormal="140" workbookViewId="0">
      <selection sqref="A1:H1"/>
    </sheetView>
  </sheetViews>
  <sheetFormatPr baseColWidth="10" defaultRowHeight="9.9499999999999993" customHeight="1" x14ac:dyDescent="0.15"/>
  <cols>
    <col min="1" max="1" width="35.42578125" style="694" customWidth="1"/>
    <col min="2" max="6" width="6.7109375" style="694" customWidth="1"/>
    <col min="7" max="7" width="6.85546875" style="694" customWidth="1"/>
    <col min="8" max="8" width="9.7109375" style="717" customWidth="1"/>
    <col min="9" max="10" width="7.28515625" style="693" customWidth="1"/>
    <col min="11" max="11" width="11.42578125" style="719"/>
    <col min="12" max="12" width="11.42578125" style="694"/>
    <col min="13" max="13" width="11.42578125" style="719"/>
    <col min="14" max="16384" width="11.42578125" style="694"/>
  </cols>
  <sheetData>
    <row r="1" spans="1:13" ht="15" customHeight="1" x14ac:dyDescent="0.15">
      <c r="A1" s="1098" t="s">
        <v>745</v>
      </c>
      <c r="B1" s="1098"/>
      <c r="C1" s="1098"/>
      <c r="D1" s="1098"/>
      <c r="E1" s="1098"/>
      <c r="F1" s="1098"/>
      <c r="G1" s="1098"/>
      <c r="H1" s="1098"/>
    </row>
    <row r="2" spans="1:13" s="695" customFormat="1" ht="9.9499999999999993" customHeight="1" x14ac:dyDescent="0.2">
      <c r="A2" s="1099" t="s">
        <v>935</v>
      </c>
      <c r="B2" s="1099"/>
      <c r="C2" s="1099"/>
      <c r="D2" s="1099"/>
      <c r="E2" s="1099"/>
      <c r="F2" s="1099"/>
      <c r="G2" s="1099"/>
      <c r="H2" s="1099"/>
      <c r="J2" s="696"/>
      <c r="K2" s="720"/>
      <c r="M2" s="720"/>
    </row>
    <row r="3" spans="1:13" ht="7.9" customHeight="1" x14ac:dyDescent="0.15">
      <c r="A3" s="697"/>
      <c r="B3" s="698"/>
      <c r="H3" s="699"/>
    </row>
    <row r="4" spans="1:13" s="698" customFormat="1" ht="20.100000000000001" customHeight="1" x14ac:dyDescent="0.15">
      <c r="A4" s="700"/>
      <c r="B4" s="37" t="s">
        <v>893</v>
      </c>
      <c r="C4" s="701" t="s">
        <v>333</v>
      </c>
      <c r="D4" s="701" t="s">
        <v>334</v>
      </c>
      <c r="E4" s="701" t="s">
        <v>335</v>
      </c>
      <c r="F4" s="701" t="s">
        <v>336</v>
      </c>
      <c r="G4" s="702" t="s">
        <v>337</v>
      </c>
      <c r="H4" s="88" t="s">
        <v>344</v>
      </c>
      <c r="I4" s="703"/>
      <c r="J4" s="703"/>
      <c r="K4" s="721"/>
      <c r="M4" s="721"/>
    </row>
    <row r="5" spans="1:13" ht="7.9" customHeight="1" x14ac:dyDescent="0.15">
      <c r="A5" s="704"/>
      <c r="B5" s="701"/>
      <c r="C5" s="701"/>
      <c r="D5" s="701"/>
      <c r="E5" s="701"/>
      <c r="F5" s="701"/>
      <c r="G5" s="702"/>
      <c r="H5" s="702"/>
    </row>
    <row r="6" spans="1:13" ht="7.9" customHeight="1" x14ac:dyDescent="0.15">
      <c r="A6" s="1028" t="s">
        <v>763</v>
      </c>
      <c r="B6" s="1029"/>
      <c r="C6" s="1029"/>
      <c r="D6" s="1029"/>
      <c r="E6" s="1029"/>
      <c r="F6" s="1029"/>
      <c r="G6" s="1029"/>
      <c r="H6" s="1029"/>
      <c r="I6" s="705"/>
      <c r="J6" s="705"/>
    </row>
    <row r="7" spans="1:13" s="706" customFormat="1" ht="7.9" customHeight="1" x14ac:dyDescent="0.15">
      <c r="A7" s="730" t="s">
        <v>787</v>
      </c>
      <c r="B7" s="731">
        <v>25015</v>
      </c>
      <c r="C7" s="731">
        <v>17060</v>
      </c>
      <c r="D7" s="731">
        <v>6921</v>
      </c>
      <c r="E7" s="731">
        <v>12604</v>
      </c>
      <c r="F7" s="731">
        <v>14768</v>
      </c>
      <c r="G7" s="731">
        <v>76368</v>
      </c>
      <c r="H7" s="731">
        <v>1410500</v>
      </c>
      <c r="I7" s="705"/>
      <c r="J7" s="705"/>
      <c r="K7" s="732"/>
      <c r="M7" s="732"/>
    </row>
    <row r="8" spans="1:13" ht="7.9" customHeight="1" x14ac:dyDescent="0.15">
      <c r="A8" s="706" t="s">
        <v>677</v>
      </c>
      <c r="B8" s="798">
        <v>10084</v>
      </c>
      <c r="C8" s="798">
        <v>6310</v>
      </c>
      <c r="D8" s="798">
        <v>1869</v>
      </c>
      <c r="E8" s="798">
        <v>5025</v>
      </c>
      <c r="F8" s="798">
        <v>5606</v>
      </c>
      <c r="G8" s="799">
        <v>28894</v>
      </c>
      <c r="H8" s="798">
        <v>753009</v>
      </c>
      <c r="I8" s="707"/>
    </row>
    <row r="9" spans="1:13" ht="7.9" customHeight="1" x14ac:dyDescent="0.15">
      <c r="A9" s="706" t="s">
        <v>976</v>
      </c>
      <c r="B9" s="798">
        <v>14931</v>
      </c>
      <c r="C9" s="798">
        <v>10750</v>
      </c>
      <c r="D9" s="798">
        <v>5052</v>
      </c>
      <c r="E9" s="798">
        <v>7579</v>
      </c>
      <c r="F9" s="798">
        <v>9162</v>
      </c>
      <c r="G9" s="799">
        <v>47474</v>
      </c>
      <c r="H9" s="798">
        <v>657491</v>
      </c>
    </row>
    <row r="10" spans="1:13" ht="7.9" customHeight="1" x14ac:dyDescent="0.15">
      <c r="A10" s="733" t="s">
        <v>788</v>
      </c>
      <c r="B10" s="799">
        <v>10909</v>
      </c>
      <c r="C10" s="799">
        <v>6155</v>
      </c>
      <c r="D10" s="799">
        <v>2680</v>
      </c>
      <c r="E10" s="799">
        <v>4452</v>
      </c>
      <c r="F10" s="799">
        <v>5645</v>
      </c>
      <c r="G10" s="799">
        <v>29841</v>
      </c>
      <c r="H10" s="799">
        <v>516341</v>
      </c>
    </row>
    <row r="11" spans="1:13" ht="7.9" customHeight="1" x14ac:dyDescent="0.15">
      <c r="A11" s="706" t="s">
        <v>677</v>
      </c>
      <c r="B11" s="798">
        <v>7567</v>
      </c>
      <c r="C11" s="798">
        <v>4478</v>
      </c>
      <c r="D11" s="798">
        <v>1435</v>
      </c>
      <c r="E11" s="798">
        <v>3093</v>
      </c>
      <c r="F11" s="798">
        <v>3982</v>
      </c>
      <c r="G11" s="799">
        <v>20555</v>
      </c>
      <c r="H11" s="798">
        <v>358530</v>
      </c>
    </row>
    <row r="12" spans="1:13" ht="7.9" customHeight="1" x14ac:dyDescent="0.15">
      <c r="A12" s="706" t="s">
        <v>976</v>
      </c>
      <c r="B12" s="798">
        <v>3342</v>
      </c>
      <c r="C12" s="798">
        <v>1677</v>
      </c>
      <c r="D12" s="798">
        <v>1245</v>
      </c>
      <c r="E12" s="798">
        <v>1359</v>
      </c>
      <c r="F12" s="798">
        <v>1663</v>
      </c>
      <c r="G12" s="799">
        <v>9286</v>
      </c>
      <c r="H12" s="798">
        <v>157811</v>
      </c>
    </row>
    <row r="13" spans="1:13" ht="7.9" customHeight="1" x14ac:dyDescent="0.15">
      <c r="A13" s="730" t="s">
        <v>786</v>
      </c>
      <c r="B13" s="731">
        <v>2789</v>
      </c>
      <c r="C13" s="731">
        <v>2351</v>
      </c>
      <c r="D13" s="731">
        <v>974</v>
      </c>
      <c r="E13" s="731">
        <v>1626</v>
      </c>
      <c r="F13" s="731">
        <v>1276</v>
      </c>
      <c r="G13" s="731">
        <f>SUM(B13:F13)</f>
        <v>9016</v>
      </c>
      <c r="H13" s="731">
        <v>171119</v>
      </c>
    </row>
    <row r="14" spans="1:13" ht="7.9" customHeight="1" x14ac:dyDescent="0.15">
      <c r="A14" s="706" t="s">
        <v>747</v>
      </c>
      <c r="B14" s="798">
        <v>2467</v>
      </c>
      <c r="C14" s="798">
        <v>2203</v>
      </c>
      <c r="D14" s="798">
        <v>929</v>
      </c>
      <c r="E14" s="798">
        <v>1486</v>
      </c>
      <c r="F14" s="798">
        <v>1167</v>
      </c>
      <c r="G14" s="799">
        <f>SUM(B14:F14)</f>
        <v>8252</v>
      </c>
      <c r="H14" s="798">
        <v>156603</v>
      </c>
    </row>
    <row r="15" spans="1:13" ht="7.9" customHeight="1" x14ac:dyDescent="0.15">
      <c r="A15" s="706" t="s">
        <v>748</v>
      </c>
      <c r="B15" s="800">
        <v>322</v>
      </c>
      <c r="C15" s="800">
        <v>148</v>
      </c>
      <c r="D15" s="800">
        <v>45</v>
      </c>
      <c r="E15" s="800">
        <v>140</v>
      </c>
      <c r="F15" s="800">
        <v>109</v>
      </c>
      <c r="G15" s="799">
        <f>SUM(B15:F15)</f>
        <v>764</v>
      </c>
      <c r="H15" s="800">
        <v>14516</v>
      </c>
    </row>
    <row r="16" spans="1:13" ht="7.9" customHeight="1" x14ac:dyDescent="0.15">
      <c r="A16" s="706"/>
      <c r="B16" s="800"/>
      <c r="C16" s="800"/>
      <c r="D16" s="800"/>
      <c r="E16" s="800"/>
      <c r="F16" s="800"/>
      <c r="G16" s="799"/>
      <c r="H16" s="801"/>
    </row>
    <row r="17" spans="1:13" ht="7.9" customHeight="1" x14ac:dyDescent="0.15">
      <c r="A17" s="1028" t="s">
        <v>1028</v>
      </c>
      <c r="B17" s="1029"/>
      <c r="C17" s="1029"/>
      <c r="D17" s="1029"/>
      <c r="E17" s="1029"/>
      <c r="F17" s="1029"/>
      <c r="G17" s="1029"/>
      <c r="H17" s="1029"/>
    </row>
    <row r="18" spans="1:13" s="711" customFormat="1" ht="7.9" customHeight="1" x14ac:dyDescent="0.15">
      <c r="A18" s="706" t="s">
        <v>679</v>
      </c>
      <c r="B18" s="709">
        <v>118125</v>
      </c>
      <c r="C18" s="709">
        <v>89813</v>
      </c>
      <c r="D18" s="709">
        <v>31646</v>
      </c>
      <c r="E18" s="709">
        <v>70025</v>
      </c>
      <c r="F18" s="709">
        <v>67988</v>
      </c>
      <c r="G18" s="799">
        <v>377596</v>
      </c>
      <c r="H18" s="798">
        <v>7269917</v>
      </c>
      <c r="I18" s="710"/>
      <c r="J18" s="710"/>
      <c r="K18" s="722"/>
      <c r="M18" s="722"/>
    </row>
    <row r="19" spans="1:13" s="706" customFormat="1" ht="7.9" customHeight="1" x14ac:dyDescent="0.15">
      <c r="A19" s="708" t="s">
        <v>680</v>
      </c>
      <c r="B19" s="709">
        <v>92065</v>
      </c>
      <c r="C19" s="709">
        <v>63515</v>
      </c>
      <c r="D19" s="709">
        <v>25972</v>
      </c>
      <c r="E19" s="709">
        <v>49909</v>
      </c>
      <c r="F19" s="709">
        <v>54516</v>
      </c>
      <c r="G19" s="731">
        <v>285977</v>
      </c>
      <c r="H19" s="798">
        <v>5727305</v>
      </c>
      <c r="I19" s="710"/>
      <c r="J19" s="705"/>
      <c r="K19" s="732"/>
      <c r="M19" s="732"/>
    </row>
    <row r="20" spans="1:13" ht="7.9" customHeight="1" x14ac:dyDescent="0.15">
      <c r="A20" s="706" t="s">
        <v>681</v>
      </c>
      <c r="B20" s="798">
        <v>151490</v>
      </c>
      <c r="C20" s="798">
        <v>90373</v>
      </c>
      <c r="D20" s="798">
        <v>41628</v>
      </c>
      <c r="E20" s="798">
        <v>82315</v>
      </c>
      <c r="F20" s="798">
        <v>94620</v>
      </c>
      <c r="G20" s="799">
        <v>460425</v>
      </c>
      <c r="H20" s="798">
        <v>8132042</v>
      </c>
      <c r="I20" s="710"/>
    </row>
    <row r="21" spans="1:13" ht="7.9" customHeight="1" x14ac:dyDescent="0.15">
      <c r="A21" s="734" t="s">
        <v>682</v>
      </c>
      <c r="B21" s="407">
        <v>139869</v>
      </c>
      <c r="C21" s="407">
        <v>105066</v>
      </c>
      <c r="D21" s="407">
        <v>35089</v>
      </c>
      <c r="E21" s="407">
        <v>71217</v>
      </c>
      <c r="F21" s="407">
        <v>52342</v>
      </c>
      <c r="G21" s="799">
        <v>403583</v>
      </c>
      <c r="H21" s="798">
        <v>7710385</v>
      </c>
      <c r="I21" s="710"/>
    </row>
    <row r="22" spans="1:13" s="706" customFormat="1" ht="7.9" customHeight="1" x14ac:dyDescent="0.15">
      <c r="A22" s="708" t="s">
        <v>790</v>
      </c>
      <c r="B22" s="709">
        <v>187509</v>
      </c>
      <c r="C22" s="709">
        <v>101265</v>
      </c>
      <c r="D22" s="709">
        <v>26177</v>
      </c>
      <c r="E22" s="709">
        <v>74953</v>
      </c>
      <c r="F22" s="709">
        <v>50125</v>
      </c>
      <c r="G22" s="731">
        <v>440030</v>
      </c>
      <c r="H22" s="798">
        <v>10524505</v>
      </c>
      <c r="I22" s="710"/>
      <c r="J22" s="705"/>
      <c r="K22" s="732"/>
      <c r="M22" s="732"/>
    </row>
    <row r="23" spans="1:13" s="706" customFormat="1" ht="7.9" customHeight="1" x14ac:dyDescent="0.15">
      <c r="A23" s="708" t="s">
        <v>683</v>
      </c>
      <c r="B23" s="709">
        <v>66130</v>
      </c>
      <c r="C23" s="709">
        <v>44252</v>
      </c>
      <c r="D23" s="709">
        <v>2513</v>
      </c>
      <c r="E23" s="709">
        <v>27128</v>
      </c>
      <c r="F23" s="709">
        <v>22290</v>
      </c>
      <c r="G23" s="731">
        <v>162313</v>
      </c>
      <c r="H23" s="798">
        <v>3358202</v>
      </c>
      <c r="I23" s="710"/>
      <c r="J23" s="705"/>
      <c r="K23" s="732"/>
      <c r="M23" s="732"/>
    </row>
    <row r="24" spans="1:13" s="706" customFormat="1" ht="7.9" customHeight="1" x14ac:dyDescent="0.15">
      <c r="A24" s="708"/>
      <c r="B24" s="709"/>
      <c r="C24" s="709"/>
      <c r="D24" s="709"/>
      <c r="E24" s="709"/>
      <c r="F24" s="709"/>
      <c r="G24" s="731"/>
      <c r="H24" s="798"/>
      <c r="I24" s="705"/>
      <c r="J24" s="705"/>
      <c r="K24" s="732"/>
      <c r="M24" s="732"/>
    </row>
    <row r="25" spans="1:13" ht="7.9" customHeight="1" x14ac:dyDescent="0.15">
      <c r="A25" s="1028" t="s">
        <v>888</v>
      </c>
      <c r="B25" s="1029">
        <v>652650.66599999997</v>
      </c>
      <c r="C25" s="1029">
        <v>420477.33740193793</v>
      </c>
      <c r="D25" s="1029">
        <v>129336.45149000001</v>
      </c>
      <c r="E25" s="1029">
        <v>305029.53138999996</v>
      </c>
      <c r="F25" s="1029">
        <v>273047.76517000003</v>
      </c>
      <c r="G25" s="1029">
        <v>1780541.7514519382</v>
      </c>
      <c r="H25" s="1029">
        <v>35690141.175925747</v>
      </c>
      <c r="I25" s="710"/>
    </row>
    <row r="26" spans="1:13" s="733" customFormat="1" ht="7.9" customHeight="1" x14ac:dyDescent="0.15">
      <c r="A26" s="712" t="s">
        <v>678</v>
      </c>
      <c r="B26" s="865">
        <f>B25*1000/B38</f>
        <v>462.54673372105054</v>
      </c>
      <c r="C26" s="865">
        <f t="shared" ref="C26:H26" si="0">C25*1000/C38</f>
        <v>516.39198462645584</v>
      </c>
      <c r="D26" s="865">
        <f t="shared" si="0"/>
        <v>422.69715075217584</v>
      </c>
      <c r="E26" s="865">
        <f t="shared" si="0"/>
        <v>540.91977852809578</v>
      </c>
      <c r="F26" s="865">
        <f t="shared" si="0"/>
        <v>403.60216986166114</v>
      </c>
      <c r="G26" s="865">
        <f t="shared" si="0"/>
        <v>472.08324788096149</v>
      </c>
      <c r="H26" s="865">
        <f t="shared" si="0"/>
        <v>551.41154889957818</v>
      </c>
      <c r="I26" s="710"/>
      <c r="J26" s="735"/>
      <c r="K26" s="736"/>
      <c r="M26" s="736"/>
    </row>
    <row r="27" spans="1:13" ht="7.9" customHeight="1" thickBot="1" x14ac:dyDescent="0.2">
      <c r="A27" s="1000"/>
      <c r="B27" s="1001"/>
      <c r="C27" s="1001"/>
      <c r="D27" s="1001"/>
      <c r="E27" s="1001"/>
      <c r="F27" s="1001"/>
      <c r="G27" s="1002"/>
      <c r="H27" s="1001"/>
    </row>
    <row r="28" spans="1:13" ht="7.9" customHeight="1" thickTop="1" x14ac:dyDescent="0.15">
      <c r="A28" s="713" t="s">
        <v>937</v>
      </c>
      <c r="B28" s="714"/>
      <c r="C28" s="714"/>
      <c r="D28" s="714"/>
      <c r="E28" s="714"/>
      <c r="F28" s="714"/>
      <c r="G28" s="714"/>
      <c r="H28" s="699"/>
    </row>
    <row r="29" spans="1:13" ht="7.9" customHeight="1" x14ac:dyDescent="0.15">
      <c r="A29" s="713" t="s">
        <v>685</v>
      </c>
      <c r="B29" s="714"/>
      <c r="C29" s="714"/>
      <c r="D29" s="714"/>
      <c r="E29" s="714"/>
      <c r="F29" s="714"/>
      <c r="G29" s="714"/>
      <c r="H29" s="699"/>
    </row>
    <row r="30" spans="1:13" ht="7.5" customHeight="1" x14ac:dyDescent="0.15">
      <c r="A30" s="715" t="s">
        <v>684</v>
      </c>
      <c r="C30" s="714"/>
      <c r="E30" s="714"/>
      <c r="F30" s="714"/>
      <c r="G30" s="714"/>
      <c r="H30" s="716"/>
    </row>
    <row r="31" spans="1:13" ht="7.5" customHeight="1" x14ac:dyDescent="0.15">
      <c r="A31" s="715" t="s">
        <v>789</v>
      </c>
      <c r="C31" s="714"/>
      <c r="E31" s="714"/>
      <c r="F31" s="714"/>
      <c r="G31" s="714"/>
      <c r="H31" s="716"/>
      <c r="I31" s="707"/>
    </row>
    <row r="32" spans="1:13" ht="7.5" customHeight="1" x14ac:dyDescent="0.15">
      <c r="A32" s="715" t="s">
        <v>791</v>
      </c>
      <c r="C32" s="714"/>
      <c r="E32" s="714"/>
      <c r="F32" s="714"/>
      <c r="G32" s="714"/>
      <c r="H32" s="716"/>
    </row>
    <row r="33" spans="1:11" ht="7.5" customHeight="1" x14ac:dyDescent="0.15">
      <c r="A33" s="715" t="s">
        <v>1029</v>
      </c>
      <c r="C33" s="714"/>
      <c r="E33" s="714"/>
      <c r="F33" s="714"/>
      <c r="G33" s="714"/>
    </row>
    <row r="34" spans="1:11" ht="7.5" customHeight="1" x14ac:dyDescent="0.15">
      <c r="C34" s="714"/>
      <c r="D34" s="714"/>
      <c r="E34" s="714"/>
      <c r="F34" s="714"/>
      <c r="G34" s="714"/>
    </row>
    <row r="36" spans="1:11" ht="9.9499999999999993" customHeight="1" x14ac:dyDescent="0.15">
      <c r="A36" s="718"/>
      <c r="B36" s="374"/>
      <c r="D36" s="698"/>
      <c r="E36" s="374"/>
    </row>
    <row r="37" spans="1:11" ht="9.9499999999999993" customHeight="1" x14ac:dyDescent="0.15">
      <c r="B37" s="374"/>
      <c r="E37" s="374"/>
    </row>
    <row r="38" spans="1:11" ht="9.9499999999999993" customHeight="1" x14ac:dyDescent="0.15">
      <c r="A38" s="368" t="s">
        <v>1027</v>
      </c>
      <c r="B38" s="864">
        <v>1410994</v>
      </c>
      <c r="C38" s="864">
        <v>814260</v>
      </c>
      <c r="D38" s="864">
        <v>305979</v>
      </c>
      <c r="E38" s="864">
        <v>563909</v>
      </c>
      <c r="F38" s="864">
        <v>676527</v>
      </c>
      <c r="G38" s="864">
        <f>SUM(B38:F38)</f>
        <v>3771669</v>
      </c>
      <c r="H38" s="864">
        <v>64725052</v>
      </c>
      <c r="K38" s="723"/>
    </row>
    <row r="39" spans="1:11" ht="9.9499999999999993" customHeight="1" x14ac:dyDescent="0.15">
      <c r="C39" s="374"/>
      <c r="E39" s="374"/>
      <c r="F39" s="374"/>
      <c r="G39" s="374"/>
    </row>
    <row r="40" spans="1:11" ht="9.9499999999999993" customHeight="1" x14ac:dyDescent="0.15">
      <c r="E40" s="374"/>
      <c r="J40" s="707"/>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Q34"/>
  <sheetViews>
    <sheetView zoomScale="139" zoomScaleNormal="139" workbookViewId="0">
      <selection sqref="A1:G1"/>
    </sheetView>
  </sheetViews>
  <sheetFormatPr baseColWidth="10" defaultRowHeight="9.9499999999999993" customHeight="1" x14ac:dyDescent="0.15"/>
  <cols>
    <col min="1" max="1" width="27.7109375" style="53" customWidth="1"/>
    <col min="2" max="2" width="7.5703125" style="53" customWidth="1"/>
    <col min="3" max="6" width="6.7109375" style="53" customWidth="1"/>
    <col min="7" max="7" width="6.85546875" style="53" customWidth="1"/>
    <col min="8" max="8" width="5" style="54" customWidth="1"/>
    <col min="9" max="10" width="7.28515625" style="234" customWidth="1"/>
    <col min="11" max="11" width="30.5703125" style="234" bestFit="1" customWidth="1"/>
    <col min="12" max="12" width="7.85546875" style="234" bestFit="1" customWidth="1"/>
    <col min="13" max="13" width="6.5703125" style="53" bestFit="1" customWidth="1"/>
    <col min="14" max="14" width="6.42578125" style="53" bestFit="1" customWidth="1"/>
    <col min="15" max="15" width="6.7109375" style="53" bestFit="1" customWidth="1"/>
    <col min="16" max="16" width="6.42578125" style="53" bestFit="1" customWidth="1"/>
    <col min="17" max="17" width="7.140625" style="53" bestFit="1" customWidth="1"/>
    <col min="18" max="16384" width="11.42578125" style="53"/>
  </cols>
  <sheetData>
    <row r="1" spans="1:17" ht="15" customHeight="1" x14ac:dyDescent="0.2">
      <c r="A1" s="1093" t="s">
        <v>388</v>
      </c>
      <c r="B1" s="1093"/>
      <c r="C1" s="1093"/>
      <c r="D1" s="1093"/>
      <c r="E1" s="1093"/>
      <c r="F1" s="1093"/>
      <c r="G1" s="1093"/>
      <c r="H1" s="692"/>
    </row>
    <row r="2" spans="1:17" ht="9.9499999999999993" customHeight="1" x14ac:dyDescent="0.2">
      <c r="A2" s="1095" t="s">
        <v>814</v>
      </c>
      <c r="B2" s="1095"/>
      <c r="C2" s="1095"/>
      <c r="D2" s="1095"/>
      <c r="E2" s="1095"/>
      <c r="F2" s="1095"/>
      <c r="G2" s="1095"/>
      <c r="H2" s="850"/>
      <c r="I2" s="169"/>
      <c r="J2" s="169"/>
      <c r="K2" s="169"/>
    </row>
    <row r="3" spans="1:17" ht="7.9" customHeight="1" x14ac:dyDescent="0.15">
      <c r="A3" s="56"/>
      <c r="B3" s="57"/>
      <c r="H3" s="87"/>
    </row>
    <row r="4" spans="1:17" ht="20.100000000000001" customHeight="1" x14ac:dyDescent="0.2">
      <c r="A4" s="58"/>
      <c r="B4" s="37" t="s">
        <v>893</v>
      </c>
      <c r="C4" s="22" t="s">
        <v>333</v>
      </c>
      <c r="D4" s="22" t="s">
        <v>334</v>
      </c>
      <c r="E4" s="22" t="s">
        <v>335</v>
      </c>
      <c r="F4" s="22" t="s">
        <v>336</v>
      </c>
      <c r="G4" s="23" t="s">
        <v>337</v>
      </c>
      <c r="H4" s="326"/>
      <c r="K4" s="978"/>
      <c r="L4" s="978"/>
      <c r="M4" s="978"/>
      <c r="N4" s="978"/>
      <c r="O4" s="978"/>
      <c r="P4" s="978"/>
      <c r="Q4" s="978"/>
    </row>
    <row r="5" spans="1:17" ht="7.9" customHeight="1" x14ac:dyDescent="0.15">
      <c r="A5" s="60"/>
      <c r="B5" s="22"/>
      <c r="C5" s="22"/>
      <c r="D5" s="22"/>
      <c r="E5" s="22"/>
      <c r="F5" s="22"/>
      <c r="G5" s="23"/>
      <c r="H5" s="724"/>
      <c r="K5" s="978"/>
      <c r="L5" s="978"/>
      <c r="M5" s="978"/>
      <c r="N5" s="978"/>
      <c r="O5" s="978"/>
      <c r="P5" s="978"/>
      <c r="Q5" s="978"/>
    </row>
    <row r="6" spans="1:17" ht="7.9" customHeight="1" x14ac:dyDescent="0.15">
      <c r="G6" s="160" t="s">
        <v>387</v>
      </c>
      <c r="H6" s="13"/>
      <c r="K6" s="978"/>
      <c r="L6" s="978"/>
      <c r="M6" s="978"/>
      <c r="N6" s="978"/>
      <c r="O6" s="978"/>
      <c r="P6" s="978"/>
      <c r="Q6" s="978"/>
    </row>
    <row r="7" spans="1:17" ht="7.9" customHeight="1" x14ac:dyDescent="0.15">
      <c r="A7" s="1003" t="s">
        <v>1070</v>
      </c>
      <c r="B7" s="1015"/>
      <c r="C7" s="1015"/>
      <c r="D7" s="1015"/>
      <c r="E7" s="1015"/>
      <c r="F7" s="1015"/>
      <c r="G7" s="1015"/>
      <c r="H7" s="852"/>
      <c r="K7" s="978"/>
      <c r="L7" s="978"/>
      <c r="M7" s="978"/>
      <c r="N7" s="978"/>
      <c r="O7" s="978"/>
      <c r="P7" s="978"/>
      <c r="Q7" s="978"/>
    </row>
    <row r="8" spans="1:17" s="86" customFormat="1" ht="7.9" customHeight="1" x14ac:dyDescent="0.15">
      <c r="A8" s="61" t="s">
        <v>648</v>
      </c>
      <c r="B8" s="1101">
        <v>267.57499999999999</v>
      </c>
      <c r="C8" s="1101">
        <v>151.18199999999999</v>
      </c>
      <c r="D8" s="1101">
        <v>79.412000000000006</v>
      </c>
      <c r="E8" s="1101">
        <v>279.26600000000002</v>
      </c>
      <c r="F8" s="1101">
        <v>117.801</v>
      </c>
      <c r="G8" s="1102">
        <v>895.23599999999999</v>
      </c>
      <c r="H8" s="852"/>
      <c r="I8" s="234"/>
      <c r="J8" s="235"/>
      <c r="K8" s="979"/>
      <c r="L8" s="1100"/>
      <c r="M8" s="1100"/>
      <c r="N8" s="1100"/>
      <c r="O8" s="1100"/>
      <c r="P8" s="1100"/>
      <c r="Q8" s="1100"/>
    </row>
    <row r="9" spans="1:17" s="86" customFormat="1" ht="7.9" customHeight="1" x14ac:dyDescent="0.15">
      <c r="A9" s="61" t="s">
        <v>295</v>
      </c>
      <c r="B9" s="1101"/>
      <c r="C9" s="1101"/>
      <c r="D9" s="1101"/>
      <c r="E9" s="1101"/>
      <c r="F9" s="1101"/>
      <c r="G9" s="1102"/>
      <c r="H9" s="852"/>
      <c r="I9" s="234"/>
      <c r="J9" s="235"/>
      <c r="K9" s="979"/>
      <c r="L9" s="1100"/>
      <c r="M9" s="1100"/>
      <c r="N9" s="1100"/>
      <c r="O9" s="1100"/>
      <c r="P9" s="1100"/>
      <c r="Q9" s="1100"/>
    </row>
    <row r="10" spans="1:17" s="86" customFormat="1" ht="7.9" customHeight="1" x14ac:dyDescent="0.15">
      <c r="A10" s="61" t="s">
        <v>836</v>
      </c>
      <c r="B10" s="822">
        <v>1411.2280000000001</v>
      </c>
      <c r="C10" s="822">
        <v>1000.465</v>
      </c>
      <c r="D10" s="822">
        <v>296.8</v>
      </c>
      <c r="E10" s="822">
        <v>423.46499999999997</v>
      </c>
      <c r="F10" s="822">
        <v>904.01199999999994</v>
      </c>
      <c r="G10" s="823">
        <v>4035.97</v>
      </c>
      <c r="H10" s="852"/>
      <c r="I10" s="234"/>
      <c r="J10" s="235"/>
      <c r="K10" s="979"/>
      <c r="L10" s="980"/>
      <c r="M10" s="980"/>
      <c r="N10" s="980"/>
      <c r="O10" s="980"/>
      <c r="P10" s="980"/>
      <c r="Q10" s="980"/>
    </row>
    <row r="11" spans="1:17" s="86" customFormat="1" ht="7.9" customHeight="1" x14ac:dyDescent="0.15">
      <c r="A11" s="61" t="s">
        <v>297</v>
      </c>
      <c r="B11" s="975">
        <v>8421.56</v>
      </c>
      <c r="C11" s="975">
        <v>2121.0940000000001</v>
      </c>
      <c r="D11" s="975">
        <v>840.28499999999997</v>
      </c>
      <c r="E11" s="975">
        <v>1823.423</v>
      </c>
      <c r="F11" s="975">
        <v>585.60299999999995</v>
      </c>
      <c r="G11" s="976">
        <v>13791.965</v>
      </c>
      <c r="H11" s="852"/>
      <c r="I11" s="234"/>
      <c r="J11" s="235"/>
      <c r="K11" s="979"/>
      <c r="L11" s="980"/>
      <c r="M11" s="980"/>
      <c r="N11" s="980"/>
      <c r="O11" s="980"/>
      <c r="P11" s="980"/>
      <c r="Q11" s="980"/>
    </row>
    <row r="12" spans="1:17" ht="7.9" customHeight="1" x14ac:dyDescent="0.15">
      <c r="A12" s="18" t="s">
        <v>296</v>
      </c>
      <c r="B12" s="975">
        <v>13179.804</v>
      </c>
      <c r="C12" s="975">
        <v>4560.3630000000003</v>
      </c>
      <c r="D12" s="975">
        <v>1789.018</v>
      </c>
      <c r="E12" s="975">
        <v>3640.6590000000001</v>
      </c>
      <c r="F12" s="975">
        <v>3348.1379999999999</v>
      </c>
      <c r="G12" s="976">
        <v>26517.982</v>
      </c>
      <c r="H12" s="852"/>
      <c r="K12" s="978"/>
      <c r="L12" s="980"/>
      <c r="M12" s="980"/>
      <c r="N12" s="980"/>
      <c r="O12" s="980"/>
      <c r="P12" s="980"/>
      <c r="Q12" s="980"/>
    </row>
    <row r="13" spans="1:17" s="86" customFormat="1" ht="7.9" customHeight="1" x14ac:dyDescent="0.15">
      <c r="A13" s="61" t="s">
        <v>837</v>
      </c>
      <c r="B13" s="975">
        <v>4820.7740000000003</v>
      </c>
      <c r="C13" s="975">
        <v>2103.902</v>
      </c>
      <c r="D13" s="975">
        <v>624.33100000000002</v>
      </c>
      <c r="E13" s="975">
        <v>1413.27</v>
      </c>
      <c r="F13" s="975">
        <v>1286.288</v>
      </c>
      <c r="G13" s="976">
        <v>10248.565000000001</v>
      </c>
      <c r="H13" s="852"/>
      <c r="I13" s="234"/>
      <c r="J13" s="235"/>
      <c r="K13" s="979"/>
      <c r="L13" s="980"/>
      <c r="M13" s="980"/>
      <c r="N13" s="980"/>
      <c r="O13" s="980"/>
      <c r="P13" s="980"/>
      <c r="Q13" s="980"/>
    </row>
    <row r="14" spans="1:17" ht="7.9" customHeight="1" x14ac:dyDescent="0.15">
      <c r="A14" s="61"/>
      <c r="B14" s="135"/>
      <c r="C14" s="135"/>
      <c r="D14" s="135"/>
      <c r="E14" s="135"/>
      <c r="F14" s="135"/>
      <c r="G14" s="162"/>
      <c r="H14" s="852"/>
      <c r="K14" s="978"/>
      <c r="L14" s="980"/>
      <c r="M14" s="980"/>
      <c r="N14" s="980"/>
      <c r="O14" s="980"/>
      <c r="P14" s="980"/>
      <c r="Q14" s="980"/>
    </row>
    <row r="15" spans="1:17" ht="7.9" customHeight="1" x14ac:dyDescent="0.15">
      <c r="A15" s="1003" t="s">
        <v>389</v>
      </c>
      <c r="B15" s="1015"/>
      <c r="C15" s="1015"/>
      <c r="D15" s="1015"/>
      <c r="E15" s="1015"/>
      <c r="F15" s="1015"/>
      <c r="G15" s="1015"/>
      <c r="H15" s="852"/>
      <c r="K15" s="978"/>
      <c r="L15" s="980"/>
      <c r="M15" s="980"/>
      <c r="N15" s="980"/>
      <c r="O15" s="980"/>
      <c r="P15" s="980"/>
      <c r="Q15" s="980"/>
    </row>
    <row r="16" spans="1:17" ht="7.9" customHeight="1" x14ac:dyDescent="0.15">
      <c r="A16" s="224" t="s">
        <v>299</v>
      </c>
      <c r="B16" s="130">
        <v>6169.8590000000004</v>
      </c>
      <c r="C16" s="130">
        <v>3326.096</v>
      </c>
      <c r="D16" s="130">
        <v>966.45500000000004</v>
      </c>
      <c r="E16" s="130">
        <v>3036.739</v>
      </c>
      <c r="F16" s="130">
        <v>1999.577</v>
      </c>
      <c r="G16" s="162">
        <v>15498.726000000001</v>
      </c>
      <c r="H16" s="852"/>
      <c r="K16" s="978"/>
      <c r="L16" s="980"/>
      <c r="M16" s="980"/>
      <c r="N16" s="980"/>
      <c r="O16" s="980"/>
      <c r="P16" s="980"/>
      <c r="Q16" s="980"/>
    </row>
    <row r="17" spans="1:17" ht="7.9" customHeight="1" x14ac:dyDescent="0.15">
      <c r="A17" s="224" t="s">
        <v>297</v>
      </c>
      <c r="B17" s="130">
        <v>1666.5709999999999</v>
      </c>
      <c r="C17" s="130">
        <v>319.14699999999999</v>
      </c>
      <c r="D17" s="130">
        <v>529.98</v>
      </c>
      <c r="E17" s="130">
        <v>750.81299999999999</v>
      </c>
      <c r="F17" s="130">
        <v>737.476</v>
      </c>
      <c r="G17" s="162">
        <v>4003.9870000000001</v>
      </c>
      <c r="H17" s="852"/>
      <c r="K17" s="978"/>
      <c r="L17" s="980"/>
      <c r="M17" s="980"/>
      <c r="N17" s="980"/>
      <c r="O17" s="980"/>
      <c r="P17" s="980"/>
      <c r="Q17" s="980"/>
    </row>
    <row r="18" spans="1:17" s="873" customFormat="1" ht="7.9" customHeight="1" x14ac:dyDescent="0.15">
      <c r="A18" s="224" t="s">
        <v>1060</v>
      </c>
      <c r="B18" s="130">
        <v>3695.4250000000002</v>
      </c>
      <c r="C18" s="130">
        <v>1469.2360000000001</v>
      </c>
      <c r="D18" s="130">
        <v>616.96100000000001</v>
      </c>
      <c r="E18" s="130">
        <v>1901.067</v>
      </c>
      <c r="F18" s="130">
        <v>1013.978</v>
      </c>
      <c r="G18" s="969">
        <v>8696.6669999999995</v>
      </c>
      <c r="H18" s="852"/>
      <c r="I18" s="234"/>
      <c r="J18" s="234"/>
      <c r="K18" s="978"/>
      <c r="L18" s="980"/>
      <c r="M18" s="980"/>
      <c r="N18" s="980"/>
      <c r="O18" s="980"/>
      <c r="P18" s="980"/>
      <c r="Q18" s="980"/>
    </row>
    <row r="19" spans="1:17" s="873" customFormat="1" ht="7.9" customHeight="1" x14ac:dyDescent="0.15">
      <c r="A19" s="224"/>
      <c r="B19" s="130"/>
      <c r="C19" s="130"/>
      <c r="D19" s="130"/>
      <c r="E19" s="130"/>
      <c r="F19" s="130"/>
      <c r="G19" s="976"/>
      <c r="H19" s="852"/>
      <c r="I19" s="234"/>
      <c r="J19" s="234"/>
      <c r="K19" s="978"/>
      <c r="L19" s="980"/>
      <c r="M19" s="980"/>
      <c r="N19" s="980"/>
      <c r="O19" s="980"/>
      <c r="P19" s="980"/>
      <c r="Q19" s="980"/>
    </row>
    <row r="20" spans="1:17" s="873" customFormat="1" ht="7.9" customHeight="1" x14ac:dyDescent="0.15">
      <c r="A20" s="1003" t="s">
        <v>1071</v>
      </c>
      <c r="B20" s="1015"/>
      <c r="C20" s="1015"/>
      <c r="D20" s="1015"/>
      <c r="E20" s="1015"/>
      <c r="F20" s="1015"/>
      <c r="G20" s="1015"/>
      <c r="H20" s="852"/>
      <c r="I20" s="234"/>
      <c r="J20" s="234"/>
      <c r="K20" s="978"/>
      <c r="L20" s="980"/>
      <c r="M20" s="980"/>
      <c r="N20" s="980"/>
      <c r="O20" s="980"/>
      <c r="P20" s="980"/>
      <c r="Q20" s="980"/>
    </row>
    <row r="21" spans="1:17" ht="7.9" customHeight="1" x14ac:dyDescent="0.15">
      <c r="A21" s="224" t="s">
        <v>298</v>
      </c>
      <c r="B21" s="130">
        <v>854.33299999999997</v>
      </c>
      <c r="C21" s="130">
        <v>431.8</v>
      </c>
      <c r="D21" s="130"/>
      <c r="E21" s="130"/>
      <c r="F21" s="130"/>
      <c r="G21" s="162">
        <v>1286.133</v>
      </c>
      <c r="H21" s="852"/>
      <c r="K21" s="978"/>
      <c r="L21" s="980"/>
      <c r="M21" s="980"/>
      <c r="N21" s="980"/>
      <c r="O21" s="980"/>
      <c r="P21" s="980"/>
      <c r="Q21" s="980"/>
    </row>
    <row r="22" spans="1:17" ht="7.9" customHeight="1" x14ac:dyDescent="0.15">
      <c r="A22" s="61"/>
      <c r="B22" s="125"/>
      <c r="C22" s="125"/>
      <c r="D22" s="125"/>
      <c r="E22" s="125"/>
      <c r="F22" s="125"/>
      <c r="G22" s="125"/>
      <c r="H22" s="852"/>
      <c r="L22" s="980"/>
      <c r="M22" s="980"/>
      <c r="N22" s="980"/>
      <c r="O22" s="980"/>
      <c r="P22" s="980"/>
      <c r="Q22" s="980"/>
    </row>
    <row r="23" spans="1:17" ht="7.9" customHeight="1" x14ac:dyDescent="0.15">
      <c r="A23" s="1003" t="s">
        <v>1072</v>
      </c>
      <c r="B23" s="1015"/>
      <c r="C23" s="1015"/>
      <c r="D23" s="1015"/>
      <c r="E23" s="1015"/>
      <c r="F23" s="1015"/>
      <c r="G23" s="1015"/>
      <c r="H23" s="852"/>
      <c r="L23" s="980"/>
      <c r="M23" s="980"/>
      <c r="N23" s="980"/>
      <c r="O23" s="980"/>
      <c r="P23" s="980"/>
      <c r="Q23" s="980"/>
    </row>
    <row r="24" spans="1:17" ht="7.9" customHeight="1" x14ac:dyDescent="0.15">
      <c r="A24" s="53" t="s">
        <v>1073</v>
      </c>
      <c r="B24" s="130">
        <v>87.025999999999996</v>
      </c>
      <c r="C24" s="130">
        <v>42.213000000000001</v>
      </c>
      <c r="D24" s="130">
        <v>57.237000000000002</v>
      </c>
      <c r="E24" s="130">
        <v>47.276000000000003</v>
      </c>
      <c r="F24" s="130">
        <v>25.585999999999999</v>
      </c>
      <c r="G24" s="162">
        <v>259.33800000000002</v>
      </c>
      <c r="H24" s="852"/>
      <c r="K24" s="18"/>
      <c r="L24" s="980"/>
      <c r="M24" s="980"/>
      <c r="N24" s="980"/>
      <c r="O24" s="980"/>
      <c r="P24" s="980"/>
      <c r="Q24" s="980"/>
    </row>
    <row r="25" spans="1:17" s="873" customFormat="1" ht="7.9" customHeight="1" x14ac:dyDescent="0.15">
      <c r="A25" s="873" t="s">
        <v>1074</v>
      </c>
      <c r="B25" s="130">
        <v>11981.855</v>
      </c>
      <c r="C25" s="130">
        <v>9190.8389999999999</v>
      </c>
      <c r="D25" s="130">
        <v>4065.2579999999998</v>
      </c>
      <c r="E25" s="130">
        <v>7184.8519999999999</v>
      </c>
      <c r="F25" s="130">
        <v>6133.9949999999999</v>
      </c>
      <c r="G25" s="976">
        <v>38556.798999999999</v>
      </c>
      <c r="H25" s="852"/>
      <c r="I25" s="234"/>
      <c r="J25" s="234"/>
      <c r="K25" s="18"/>
      <c r="L25" s="980"/>
      <c r="M25" s="980"/>
      <c r="N25" s="980"/>
      <c r="O25" s="980"/>
      <c r="P25" s="980"/>
      <c r="Q25" s="980"/>
    </row>
    <row r="26" spans="1:17" s="873" customFormat="1" ht="7.9" customHeight="1" x14ac:dyDescent="0.15">
      <c r="A26" s="873" t="s">
        <v>1075</v>
      </c>
      <c r="B26" s="130">
        <v>79.864999999999995</v>
      </c>
      <c r="C26" s="130">
        <v>42.25</v>
      </c>
      <c r="D26" s="130"/>
      <c r="E26" s="130">
        <v>24.164000000000001</v>
      </c>
      <c r="F26" s="130"/>
      <c r="G26" s="976">
        <v>146.279</v>
      </c>
      <c r="H26" s="852"/>
      <c r="I26" s="234"/>
      <c r="J26" s="234"/>
      <c r="K26" s="18"/>
      <c r="L26" s="980"/>
      <c r="M26" s="980"/>
      <c r="N26" s="980"/>
      <c r="O26" s="980"/>
      <c r="P26" s="980"/>
      <c r="Q26" s="980"/>
    </row>
    <row r="27" spans="1:17" ht="7.9" customHeight="1" thickBot="1" x14ac:dyDescent="0.2">
      <c r="A27" s="1000"/>
      <c r="B27" s="1001"/>
      <c r="C27" s="1001"/>
      <c r="D27" s="1001"/>
      <c r="E27" s="1001"/>
      <c r="F27" s="1001"/>
      <c r="G27" s="1002"/>
      <c r="H27" s="776"/>
      <c r="L27" s="237"/>
      <c r="M27" s="875"/>
      <c r="N27" s="875"/>
      <c r="O27" s="875"/>
      <c r="P27" s="875"/>
      <c r="Q27" s="875"/>
    </row>
    <row r="28" spans="1:17" ht="7.9" customHeight="1" thickTop="1" x14ac:dyDescent="0.15">
      <c r="A28" s="18" t="s">
        <v>588</v>
      </c>
      <c r="B28" s="21"/>
      <c r="C28" s="21"/>
      <c r="D28" s="21"/>
      <c r="E28" s="21"/>
      <c r="F28" s="21"/>
      <c r="G28" s="21"/>
      <c r="H28" s="124"/>
    </row>
    <row r="29" spans="1:17" ht="7.9" customHeight="1" x14ac:dyDescent="0.15">
      <c r="G29" s="51"/>
    </row>
    <row r="30" spans="1:17" ht="7.9" customHeight="1" x14ac:dyDescent="0.15">
      <c r="B30" s="544"/>
      <c r="C30" s="544"/>
      <c r="D30" s="544"/>
      <c r="E30" s="544"/>
      <c r="F30" s="544"/>
      <c r="G30" s="545"/>
    </row>
    <row r="31" spans="1:17" ht="7.9" customHeight="1" x14ac:dyDescent="0.15">
      <c r="B31" s="544"/>
      <c r="C31" s="544"/>
      <c r="D31" s="544"/>
      <c r="E31" s="544"/>
      <c r="F31" s="544"/>
      <c r="G31" s="545"/>
    </row>
    <row r="32" spans="1:17" ht="7.9" customHeight="1" x14ac:dyDescent="0.15"/>
    <row r="33" spans="1:7" ht="7.9" customHeight="1" x14ac:dyDescent="0.15"/>
    <row r="34" spans="1:7" ht="9.9499999999999993" customHeight="1" x14ac:dyDescent="0.15">
      <c r="A34" s="140"/>
      <c r="B34" s="21"/>
      <c r="C34" s="386"/>
      <c r="D34" s="21"/>
      <c r="E34" s="21"/>
      <c r="F34" s="21"/>
      <c r="G34" s="21"/>
    </row>
  </sheetData>
  <mergeCells count="14">
    <mergeCell ref="A2:G2"/>
    <mergeCell ref="A1:G1"/>
    <mergeCell ref="B8:B9"/>
    <mergeCell ref="C8:C9"/>
    <mergeCell ref="D8:D9"/>
    <mergeCell ref="E8:E9"/>
    <mergeCell ref="F8:F9"/>
    <mergeCell ref="G8:G9"/>
    <mergeCell ref="Q8:Q9"/>
    <mergeCell ref="L8:L9"/>
    <mergeCell ref="M8:M9"/>
    <mergeCell ref="N8:N9"/>
    <mergeCell ref="O8:O9"/>
    <mergeCell ref="P8:P9"/>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L35"/>
  <sheetViews>
    <sheetView zoomScale="140" zoomScaleNormal="140" workbookViewId="0">
      <selection sqref="A1:H1"/>
    </sheetView>
  </sheetViews>
  <sheetFormatPr baseColWidth="10" defaultRowHeight="9.9499999999999993" customHeight="1" x14ac:dyDescent="0.15"/>
  <cols>
    <col min="1" max="1" width="24.7109375" style="53" customWidth="1"/>
    <col min="2" max="6" width="6.7109375" style="53" customWidth="1"/>
    <col min="7" max="7" width="6.85546875" style="53" customWidth="1"/>
    <col min="8" max="8" width="8.7109375" style="54"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25">
      <c r="A1" s="1093" t="s">
        <v>665</v>
      </c>
      <c r="B1" s="1093"/>
      <c r="C1" s="1093"/>
      <c r="D1" s="1093"/>
      <c r="E1" s="1093"/>
      <c r="F1" s="1093"/>
      <c r="G1" s="1093"/>
      <c r="H1" s="1093"/>
      <c r="I1" s="365"/>
    </row>
    <row r="2" spans="1:12" s="46" customFormat="1" ht="9.9499999999999993" customHeight="1" x14ac:dyDescent="0.2">
      <c r="A2" s="1095" t="s">
        <v>938</v>
      </c>
      <c r="B2" s="1095"/>
      <c r="C2" s="1095"/>
      <c r="D2" s="1095"/>
      <c r="E2" s="1095"/>
      <c r="F2" s="1095"/>
      <c r="G2" s="1095"/>
      <c r="H2" s="1095"/>
      <c r="I2" s="251"/>
      <c r="J2" s="251"/>
      <c r="K2" s="251"/>
      <c r="L2" s="251"/>
    </row>
    <row r="3" spans="1:12" ht="7.9" customHeight="1" x14ac:dyDescent="0.15">
      <c r="A3" s="56"/>
      <c r="B3" s="57"/>
    </row>
    <row r="4" spans="1:12" s="57" customFormat="1" ht="27" x14ac:dyDescent="0.15">
      <c r="A4" s="58"/>
      <c r="B4" s="37" t="s">
        <v>893</v>
      </c>
      <c r="C4" s="22" t="s">
        <v>333</v>
      </c>
      <c r="D4" s="22" t="s">
        <v>334</v>
      </c>
      <c r="E4" s="22" t="s">
        <v>335</v>
      </c>
      <c r="F4" s="22" t="s">
        <v>336</v>
      </c>
      <c r="G4" s="23" t="s">
        <v>337</v>
      </c>
      <c r="H4" s="168" t="s">
        <v>649</v>
      </c>
      <c r="I4" s="316"/>
      <c r="J4" s="328"/>
      <c r="K4" s="328"/>
      <c r="L4" s="236"/>
    </row>
    <row r="5" spans="1:12" ht="7.9" customHeight="1" x14ac:dyDescent="0.15">
      <c r="A5" s="60"/>
      <c r="B5" s="22"/>
      <c r="C5" s="22"/>
      <c r="D5" s="22"/>
      <c r="E5" s="22"/>
      <c r="F5" s="22"/>
      <c r="G5" s="23"/>
      <c r="H5" s="23"/>
    </row>
    <row r="6" spans="1:12" ht="7.9" customHeight="1" x14ac:dyDescent="0.15">
      <c r="A6" s="1007" t="s">
        <v>1085</v>
      </c>
      <c r="B6" s="1030">
        <f>B7+B10</f>
        <v>7058</v>
      </c>
      <c r="C6" s="1030">
        <f t="shared" ref="C6:H6" si="0">C7+C10</f>
        <v>3613</v>
      </c>
      <c r="D6" s="1030">
        <f t="shared" si="0"/>
        <v>2028</v>
      </c>
      <c r="E6" s="1030">
        <f t="shared" si="0"/>
        <v>3173</v>
      </c>
      <c r="F6" s="1030">
        <f t="shared" si="0"/>
        <v>3121</v>
      </c>
      <c r="G6" s="1030">
        <f t="shared" si="0"/>
        <v>18993</v>
      </c>
      <c r="H6" s="1030">
        <f t="shared" si="0"/>
        <v>390771</v>
      </c>
    </row>
    <row r="7" spans="1:12" ht="7.9" customHeight="1" x14ac:dyDescent="0.15">
      <c r="A7" s="18" t="s">
        <v>667</v>
      </c>
      <c r="B7" s="161">
        <v>5499</v>
      </c>
      <c r="C7" s="161">
        <v>2915</v>
      </c>
      <c r="D7" s="161">
        <v>1845</v>
      </c>
      <c r="E7" s="161">
        <v>2473</v>
      </c>
      <c r="F7" s="161">
        <v>2568</v>
      </c>
      <c r="G7" s="163">
        <f>SUM(B7:F7)</f>
        <v>15300</v>
      </c>
      <c r="H7" s="89">
        <v>321476</v>
      </c>
    </row>
    <row r="8" spans="1:12" ht="7.9" customHeight="1" x14ac:dyDescent="0.15">
      <c r="A8" s="18" t="s">
        <v>668</v>
      </c>
      <c r="B8" s="161">
        <v>3447</v>
      </c>
      <c r="C8" s="161">
        <v>1913</v>
      </c>
      <c r="D8" s="161">
        <v>1116</v>
      </c>
      <c r="E8" s="161">
        <v>1663</v>
      </c>
      <c r="F8" s="161">
        <v>1566</v>
      </c>
      <c r="G8" s="163">
        <f t="shared" ref="G8:G10" si="1">SUM(B8:F8)</f>
        <v>9705</v>
      </c>
      <c r="H8" s="89">
        <v>192418</v>
      </c>
    </row>
    <row r="9" spans="1:12" ht="7.9" customHeight="1" x14ac:dyDescent="0.15">
      <c r="A9" s="18" t="s">
        <v>669</v>
      </c>
      <c r="B9" s="161">
        <v>2052</v>
      </c>
      <c r="C9" s="161">
        <v>1002</v>
      </c>
      <c r="D9" s="161">
        <v>729</v>
      </c>
      <c r="E9" s="161">
        <v>810</v>
      </c>
      <c r="F9" s="161">
        <v>1002</v>
      </c>
      <c r="G9" s="163">
        <f t="shared" si="1"/>
        <v>5595</v>
      </c>
      <c r="H9" s="89">
        <v>129058</v>
      </c>
    </row>
    <row r="10" spans="1:12" ht="7.9" customHeight="1" x14ac:dyDescent="0.15">
      <c r="A10" s="18" t="s">
        <v>670</v>
      </c>
      <c r="B10" s="161">
        <v>1559</v>
      </c>
      <c r="C10" s="161">
        <v>698</v>
      </c>
      <c r="D10" s="161">
        <v>183</v>
      </c>
      <c r="E10" s="161">
        <v>700</v>
      </c>
      <c r="F10" s="161">
        <v>553</v>
      </c>
      <c r="G10" s="163">
        <f t="shared" si="1"/>
        <v>3693</v>
      </c>
      <c r="H10" s="89">
        <v>69295</v>
      </c>
    </row>
    <row r="11" spans="1:12" ht="7.5" customHeight="1" x14ac:dyDescent="0.15">
      <c r="A11" s="725" t="s">
        <v>1086</v>
      </c>
      <c r="B11" s="101">
        <f>B6/B31</f>
        <v>2.5513025813051479E-2</v>
      </c>
      <c r="C11" s="101">
        <f t="shared" ref="C11:H11" si="2">C6/C31</f>
        <v>2.2490444829002899E-2</v>
      </c>
      <c r="D11" s="101">
        <f t="shared" si="2"/>
        <v>3.4412543270209733E-2</v>
      </c>
      <c r="E11" s="101">
        <f t="shared" si="2"/>
        <v>2.9280131405317118E-2</v>
      </c>
      <c r="F11" s="101">
        <f t="shared" si="2"/>
        <v>2.5232435928531007E-2</v>
      </c>
      <c r="G11" s="446">
        <f t="shared" si="2"/>
        <v>2.6079326850460952E-2</v>
      </c>
      <c r="H11" s="101">
        <f t="shared" si="2"/>
        <v>3.0622483429483677E-2</v>
      </c>
    </row>
    <row r="12" spans="1:12" ht="7.9" customHeight="1" x14ac:dyDescent="0.15">
      <c r="A12" s="86"/>
      <c r="B12" s="105"/>
      <c r="C12" s="105"/>
      <c r="D12" s="105"/>
      <c r="E12" s="105"/>
      <c r="F12" s="105"/>
      <c r="G12" s="106"/>
      <c r="H12" s="105"/>
    </row>
    <row r="13" spans="1:12" ht="7.9" customHeight="1" x14ac:dyDescent="0.15">
      <c r="A13" s="1007" t="s">
        <v>666</v>
      </c>
      <c r="B13" s="1030"/>
      <c r="C13" s="1030"/>
      <c r="D13" s="1030"/>
      <c r="E13" s="1030"/>
      <c r="F13" s="1030"/>
      <c r="G13" s="1030"/>
      <c r="H13" s="1030"/>
      <c r="I13" s="591"/>
    </row>
    <row r="14" spans="1:12" ht="7.9" customHeight="1" x14ac:dyDescent="0.15">
      <c r="A14" s="53" t="s">
        <v>210</v>
      </c>
      <c r="B14" s="51">
        <v>3924</v>
      </c>
      <c r="C14" s="51">
        <v>1934</v>
      </c>
      <c r="D14" s="51">
        <v>1314</v>
      </c>
      <c r="E14" s="51">
        <v>1657</v>
      </c>
      <c r="F14" s="51">
        <v>1811</v>
      </c>
      <c r="G14" s="52">
        <f>SUM(B14:F14)</f>
        <v>10640</v>
      </c>
      <c r="H14" s="89">
        <v>192418</v>
      </c>
      <c r="I14" s="591"/>
    </row>
    <row r="15" spans="1:12" ht="7.9" customHeight="1" x14ac:dyDescent="0.15">
      <c r="A15" s="21" t="s">
        <v>1087</v>
      </c>
      <c r="B15" s="51">
        <v>1575</v>
      </c>
      <c r="C15" s="51">
        <v>981</v>
      </c>
      <c r="D15" s="51">
        <v>531</v>
      </c>
      <c r="E15" s="51">
        <v>816</v>
      </c>
      <c r="F15" s="51">
        <v>757</v>
      </c>
      <c r="G15" s="52">
        <f>SUM(B15:F15)</f>
        <v>4660</v>
      </c>
      <c r="H15" s="51">
        <v>129058</v>
      </c>
      <c r="I15" s="591"/>
    </row>
    <row r="16" spans="1:12" ht="7.9" customHeight="1" x14ac:dyDescent="0.15">
      <c r="A16" s="21"/>
      <c r="B16" s="156"/>
      <c r="C16" s="156"/>
      <c r="D16" s="156"/>
      <c r="E16" s="156"/>
      <c r="F16" s="156"/>
      <c r="G16" s="52"/>
      <c r="H16" s="105"/>
      <c r="I16" s="591"/>
    </row>
    <row r="17" spans="1:10" ht="7.9" customHeight="1" x14ac:dyDescent="0.15">
      <c r="A17" s="1007" t="s">
        <v>671</v>
      </c>
      <c r="B17" s="1030"/>
      <c r="C17" s="1030"/>
      <c r="D17" s="1030"/>
      <c r="E17" s="1030"/>
      <c r="F17" s="1030"/>
      <c r="G17" s="1030"/>
      <c r="H17" s="1030"/>
      <c r="I17" s="591"/>
    </row>
    <row r="18" spans="1:10" ht="7.9" customHeight="1" x14ac:dyDescent="0.15">
      <c r="A18" s="19" t="s">
        <v>672</v>
      </c>
      <c r="B18" s="869">
        <v>1553</v>
      </c>
      <c r="C18" s="869">
        <v>840</v>
      </c>
      <c r="D18" s="869">
        <v>560</v>
      </c>
      <c r="E18" s="869">
        <v>1028</v>
      </c>
      <c r="F18" s="869">
        <v>725</v>
      </c>
      <c r="G18" s="163">
        <f>SUM(B18:F18)</f>
        <v>4706</v>
      </c>
      <c r="H18" s="869">
        <v>93048</v>
      </c>
      <c r="I18" s="591"/>
    </row>
    <row r="19" spans="1:10" ht="7.9" customHeight="1" x14ac:dyDescent="0.15">
      <c r="A19" s="282" t="s">
        <v>673</v>
      </c>
      <c r="B19" s="103">
        <v>1004</v>
      </c>
      <c r="C19" s="103">
        <v>379</v>
      </c>
      <c r="D19" s="103">
        <v>397</v>
      </c>
      <c r="E19" s="103">
        <v>364</v>
      </c>
      <c r="F19" s="103">
        <v>569</v>
      </c>
      <c r="G19" s="163">
        <f>SUM(B19:F19)</f>
        <v>2713</v>
      </c>
      <c r="H19" s="165">
        <v>59469</v>
      </c>
      <c r="I19" s="591"/>
    </row>
    <row r="20" spans="1:10" ht="7.9" customHeight="1" thickBot="1" x14ac:dyDescent="0.2">
      <c r="A20" s="1000"/>
      <c r="B20" s="1001"/>
      <c r="C20" s="1001"/>
      <c r="D20" s="1001"/>
      <c r="E20" s="1001"/>
      <c r="F20" s="1001"/>
      <c r="G20" s="1002"/>
      <c r="H20" s="1001"/>
    </row>
    <row r="21" spans="1:10" ht="7.9" customHeight="1" thickTop="1" x14ac:dyDescent="0.15">
      <c r="A21" s="61" t="s">
        <v>767</v>
      </c>
      <c r="B21" s="13"/>
      <c r="C21" s="13"/>
      <c r="D21" s="13"/>
      <c r="E21" s="13"/>
      <c r="F21" s="13"/>
      <c r="G21" s="13"/>
      <c r="H21" s="13"/>
    </row>
    <row r="22" spans="1:10" ht="7.9" customHeight="1" x14ac:dyDescent="0.15">
      <c r="A22" s="61" t="s">
        <v>766</v>
      </c>
      <c r="B22" s="13"/>
      <c r="C22" s="13"/>
      <c r="D22" s="13"/>
      <c r="E22" s="13"/>
      <c r="F22" s="13"/>
      <c r="G22" s="13"/>
      <c r="H22" s="13"/>
    </row>
    <row r="23" spans="1:10" ht="7.9" customHeight="1" x14ac:dyDescent="0.15">
      <c r="A23" s="61" t="s">
        <v>764</v>
      </c>
      <c r="B23" s="13"/>
      <c r="C23" s="13"/>
      <c r="D23" s="13"/>
      <c r="E23" s="13"/>
      <c r="F23" s="13"/>
      <c r="G23" s="13"/>
      <c r="H23" s="13"/>
    </row>
    <row r="24" spans="1:10" ht="7.9" customHeight="1" x14ac:dyDescent="0.15">
      <c r="A24" s="164" t="s">
        <v>765</v>
      </c>
      <c r="B24" s="14"/>
      <c r="C24" s="14"/>
      <c r="D24" s="14"/>
      <c r="E24" s="14"/>
      <c r="F24" s="23"/>
      <c r="G24" s="13"/>
      <c r="H24" s="13"/>
    </row>
    <row r="25" spans="1:10" ht="7.9" customHeight="1" x14ac:dyDescent="0.15">
      <c r="A25" s="129"/>
      <c r="B25" s="283"/>
      <c r="C25" s="283"/>
      <c r="D25" s="283"/>
      <c r="E25" s="283"/>
      <c r="F25" s="283"/>
      <c r="G25" s="13"/>
      <c r="H25" s="13"/>
      <c r="I25" s="169"/>
      <c r="J25" s="237"/>
    </row>
    <row r="26" spans="1:10" ht="7.9" customHeight="1" x14ac:dyDescent="0.15">
      <c r="A26" s="99"/>
      <c r="B26" s="65"/>
      <c r="C26" s="65"/>
      <c r="D26" s="65"/>
      <c r="E26" s="65"/>
      <c r="F26" s="65"/>
      <c r="G26" s="65"/>
      <c r="H26" s="66"/>
      <c r="I26" s="169"/>
      <c r="J26" s="237"/>
    </row>
    <row r="27" spans="1:10" ht="7.9" customHeight="1" x14ac:dyDescent="0.15">
      <c r="A27" s="99"/>
      <c r="J27" s="237"/>
    </row>
    <row r="28" spans="1:10" ht="7.9" customHeight="1" x14ac:dyDescent="0.15">
      <c r="A28" s="368" t="s">
        <v>158</v>
      </c>
      <c r="J28" s="237"/>
    </row>
    <row r="29" spans="1:10" ht="7.9" customHeight="1" x14ac:dyDescent="0.15">
      <c r="A29" s="368" t="s">
        <v>155</v>
      </c>
      <c r="B29" s="583">
        <v>148622</v>
      </c>
      <c r="C29" s="583">
        <v>86766</v>
      </c>
      <c r="D29" s="583">
        <v>31723</v>
      </c>
      <c r="E29" s="583">
        <v>57292</v>
      </c>
      <c r="F29" s="583">
        <v>67306</v>
      </c>
      <c r="G29" s="583">
        <f>SUM(B29:F29)</f>
        <v>391709</v>
      </c>
      <c r="H29" s="583">
        <v>6783286</v>
      </c>
      <c r="I29" s="169"/>
      <c r="J29" s="237"/>
    </row>
    <row r="30" spans="1:10" ht="7.9" customHeight="1" x14ac:dyDescent="0.15">
      <c r="A30" s="368" t="s">
        <v>156</v>
      </c>
      <c r="B30" s="583">
        <v>128021</v>
      </c>
      <c r="C30" s="583">
        <v>73880</v>
      </c>
      <c r="D30" s="583">
        <v>27209</v>
      </c>
      <c r="E30" s="583">
        <v>51075</v>
      </c>
      <c r="F30" s="583">
        <v>56384</v>
      </c>
      <c r="G30" s="583">
        <f>SUM(B30:F30)</f>
        <v>336569</v>
      </c>
      <c r="H30" s="583">
        <v>5977632</v>
      </c>
      <c r="I30" s="169"/>
      <c r="J30" s="237"/>
    </row>
    <row r="31" spans="1:10" ht="7.9" customHeight="1" x14ac:dyDescent="0.15">
      <c r="A31" s="368" t="s">
        <v>157</v>
      </c>
      <c r="B31" s="583">
        <f>B29+B30</f>
        <v>276643</v>
      </c>
      <c r="C31" s="583">
        <f>C29+C30</f>
        <v>160646</v>
      </c>
      <c r="D31" s="583">
        <f>D29+D30</f>
        <v>58932</v>
      </c>
      <c r="E31" s="583">
        <f>E29+E30</f>
        <v>108367</v>
      </c>
      <c r="F31" s="583">
        <f>F29+F30</f>
        <v>123690</v>
      </c>
      <c r="G31" s="583">
        <f>SUM(B31:F31)</f>
        <v>728278</v>
      </c>
      <c r="H31" s="583">
        <f>H29+H30</f>
        <v>12760918</v>
      </c>
      <c r="I31" s="169"/>
      <c r="J31" s="237"/>
    </row>
    <row r="32" spans="1:10" ht="9" customHeight="1" x14ac:dyDescent="0.15">
      <c r="B32" s="65"/>
      <c r="C32" s="65"/>
      <c r="D32" s="65"/>
      <c r="E32" s="65"/>
      <c r="F32" s="65"/>
      <c r="G32" s="65"/>
      <c r="H32" s="66"/>
      <c r="I32" s="169"/>
      <c r="J32" s="237"/>
    </row>
    <row r="33" spans="2:10" ht="9.75" hidden="1" customHeight="1" x14ac:dyDescent="0.15">
      <c r="J33" s="237"/>
    </row>
    <row r="34" spans="2:10" ht="9" customHeight="1" x14ac:dyDescent="0.15">
      <c r="B34" s="65"/>
      <c r="C34" s="65"/>
      <c r="D34" s="65"/>
      <c r="E34" s="65"/>
      <c r="F34" s="65"/>
      <c r="G34" s="65"/>
      <c r="H34" s="66"/>
      <c r="I34" s="169"/>
      <c r="J34" s="237"/>
    </row>
    <row r="35" spans="2:10" ht="9" customHeight="1" x14ac:dyDescent="0.15">
      <c r="B35" s="65"/>
      <c r="C35" s="65"/>
      <c r="D35" s="65"/>
      <c r="E35" s="65"/>
      <c r="F35" s="65"/>
      <c r="G35" s="65"/>
      <c r="H35" s="66"/>
      <c r="I35" s="169"/>
      <c r="J35" s="237"/>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T44"/>
  <sheetViews>
    <sheetView zoomScale="140" zoomScaleNormal="140" workbookViewId="0">
      <selection sqref="A1:H1"/>
    </sheetView>
  </sheetViews>
  <sheetFormatPr baseColWidth="10" defaultRowHeight="9.9499999999999993" customHeight="1" x14ac:dyDescent="0.15"/>
  <cols>
    <col min="1" max="1" width="33.5703125" style="53" customWidth="1"/>
    <col min="2" max="2" width="6.7109375" style="53" customWidth="1"/>
    <col min="3" max="3" width="6.140625" style="53" bestFit="1" customWidth="1"/>
    <col min="4" max="6" width="6.7109375" style="53" customWidth="1"/>
    <col min="7" max="7" width="6.85546875" style="53" customWidth="1"/>
    <col min="8" max="8" width="9.85546875" style="54" customWidth="1"/>
    <col min="9" max="10" width="7.28515625" style="234" customWidth="1"/>
    <col min="11" max="11" width="23.5703125" style="234" customWidth="1"/>
    <col min="12" max="12" width="11.42578125" style="234" customWidth="1"/>
    <col min="13" max="16384" width="11.42578125" style="53"/>
  </cols>
  <sheetData>
    <row r="1" spans="1:20" ht="15" customHeight="1" x14ac:dyDescent="0.15">
      <c r="A1" s="1093" t="s">
        <v>1099</v>
      </c>
      <c r="B1" s="1093"/>
      <c r="C1" s="1093"/>
      <c r="D1" s="1093"/>
      <c r="E1" s="1093"/>
      <c r="F1" s="1093"/>
      <c r="G1" s="1093"/>
      <c r="H1" s="1093"/>
      <c r="I1" s="169"/>
      <c r="J1" s="169"/>
      <c r="K1" s="169"/>
      <c r="L1" s="169"/>
      <c r="M1" s="65"/>
      <c r="N1" s="65"/>
      <c r="O1" s="65"/>
      <c r="P1" s="65"/>
      <c r="Q1" s="65"/>
      <c r="R1" s="65"/>
      <c r="S1" s="65"/>
      <c r="T1" s="65"/>
    </row>
    <row r="2" spans="1:20" ht="9.9499999999999993" customHeight="1" x14ac:dyDescent="0.15">
      <c r="A2" s="1095" t="s">
        <v>939</v>
      </c>
      <c r="B2" s="1095"/>
      <c r="C2" s="1095"/>
      <c r="D2" s="1095"/>
      <c r="E2" s="1095"/>
      <c r="F2" s="1095"/>
      <c r="G2" s="1095"/>
      <c r="H2" s="1095"/>
      <c r="I2" s="169"/>
      <c r="J2" s="169"/>
      <c r="K2" s="169"/>
      <c r="L2" s="169"/>
      <c r="M2" s="65"/>
      <c r="N2" s="65"/>
      <c r="O2" s="65"/>
      <c r="P2" s="65"/>
      <c r="Q2" s="65"/>
      <c r="R2" s="65"/>
      <c r="S2" s="65"/>
      <c r="T2" s="65"/>
    </row>
    <row r="3" spans="1:20" ht="7.9" customHeight="1" x14ac:dyDescent="0.15">
      <c r="A3" s="58"/>
      <c r="I3" s="169"/>
      <c r="J3" s="169"/>
      <c r="K3" s="169"/>
      <c r="L3" s="169"/>
      <c r="M3" s="65"/>
      <c r="N3" s="65"/>
      <c r="O3" s="65"/>
      <c r="P3" s="65"/>
      <c r="Q3" s="65"/>
      <c r="R3" s="65"/>
      <c r="S3" s="65"/>
      <c r="T3" s="65"/>
    </row>
    <row r="4" spans="1:20" ht="20.100000000000001" customHeight="1" x14ac:dyDescent="0.15">
      <c r="A4" s="78"/>
      <c r="B4" s="37" t="s">
        <v>893</v>
      </c>
      <c r="C4" s="22" t="s">
        <v>333</v>
      </c>
      <c r="D4" s="22" t="s">
        <v>334</v>
      </c>
      <c r="E4" s="22" t="s">
        <v>335</v>
      </c>
      <c r="F4" s="22" t="s">
        <v>336</v>
      </c>
      <c r="G4" s="23" t="s">
        <v>337</v>
      </c>
      <c r="H4" s="88" t="s">
        <v>344</v>
      </c>
      <c r="I4" s="169"/>
      <c r="J4" s="169"/>
      <c r="K4" s="169"/>
      <c r="L4" s="169"/>
      <c r="M4" s="65"/>
      <c r="N4" s="65"/>
      <c r="O4" s="65"/>
      <c r="P4" s="65"/>
      <c r="Q4" s="65"/>
      <c r="R4" s="65"/>
      <c r="S4" s="65"/>
      <c r="T4" s="65"/>
    </row>
    <row r="5" spans="1:20" s="55" customFormat="1" ht="7.9" customHeight="1" x14ac:dyDescent="0.25">
      <c r="A5" s="1004" t="s">
        <v>6</v>
      </c>
      <c r="B5" s="1021"/>
      <c r="C5" s="1021"/>
      <c r="D5" s="1021"/>
      <c r="E5" s="1021"/>
      <c r="F5" s="1031"/>
      <c r="G5" s="1021"/>
      <c r="H5" s="1032"/>
      <c r="I5" s="316"/>
      <c r="J5" s="316"/>
      <c r="K5" s="316"/>
      <c r="L5" s="316"/>
      <c r="M5" s="92"/>
      <c r="N5" s="92"/>
      <c r="O5" s="92"/>
      <c r="P5" s="92"/>
      <c r="Q5" s="92"/>
      <c r="R5" s="92"/>
      <c r="S5" s="92"/>
      <c r="T5" s="92"/>
    </row>
    <row r="6" spans="1:20" s="55" customFormat="1" ht="7.9" customHeight="1" x14ac:dyDescent="0.15">
      <c r="A6" s="61" t="s">
        <v>621</v>
      </c>
      <c r="B6" s="181">
        <v>3264</v>
      </c>
      <c r="C6" s="181">
        <v>2204</v>
      </c>
      <c r="D6" s="181">
        <v>1626</v>
      </c>
      <c r="E6" s="181">
        <v>1817</v>
      </c>
      <c r="F6" s="352">
        <v>2618</v>
      </c>
      <c r="G6" s="183">
        <f>SUM(B6:F6)</f>
        <v>11529</v>
      </c>
      <c r="H6" s="360">
        <v>252450</v>
      </c>
      <c r="I6" s="316"/>
      <c r="J6" s="316"/>
      <c r="K6" s="316"/>
      <c r="L6" s="316"/>
      <c r="M6" s="92"/>
      <c r="N6" s="92"/>
      <c r="O6" s="92"/>
      <c r="P6" s="92"/>
      <c r="Q6" s="92"/>
      <c r="R6" s="92"/>
      <c r="S6" s="92"/>
      <c r="T6" s="92"/>
    </row>
    <row r="7" spans="1:20" s="92" customFormat="1" ht="7.9" customHeight="1" x14ac:dyDescent="0.15">
      <c r="A7" s="133" t="s">
        <v>792</v>
      </c>
      <c r="B7" s="323">
        <v>1.6E-2</v>
      </c>
      <c r="C7" s="323">
        <v>0.02</v>
      </c>
      <c r="D7" s="323">
        <v>3.9E-2</v>
      </c>
      <c r="E7" s="323">
        <v>2.3E-2</v>
      </c>
      <c r="F7" s="323">
        <v>2.9000000000000001E-2</v>
      </c>
      <c r="G7" s="367">
        <v>2.1999999999999999E-2</v>
      </c>
      <c r="H7" s="323">
        <v>2.8000000000000001E-2</v>
      </c>
      <c r="I7" s="316"/>
      <c r="J7" s="316"/>
      <c r="K7" s="316"/>
      <c r="L7" s="316"/>
      <c r="M7" s="666"/>
    </row>
    <row r="8" spans="1:20" s="92" customFormat="1" ht="7.9" customHeight="1" x14ac:dyDescent="0.15">
      <c r="A8" s="133"/>
      <c r="B8" s="323"/>
      <c r="C8" s="323"/>
      <c r="D8" s="323"/>
      <c r="E8" s="323"/>
      <c r="F8" s="323"/>
      <c r="G8" s="367"/>
      <c r="H8" s="323"/>
      <c r="I8" s="316"/>
      <c r="J8" s="316"/>
      <c r="K8" s="316"/>
      <c r="L8" s="316"/>
    </row>
    <row r="9" spans="1:20" s="55" customFormat="1" ht="7.9" customHeight="1" x14ac:dyDescent="0.15">
      <c r="A9" s="64" t="s">
        <v>154</v>
      </c>
      <c r="B9" s="1106">
        <v>6712</v>
      </c>
      <c r="C9" s="1106">
        <v>4107</v>
      </c>
      <c r="D9" s="1106">
        <v>1403</v>
      </c>
      <c r="E9" s="1106">
        <v>2993</v>
      </c>
      <c r="F9" s="1106">
        <v>3960</v>
      </c>
      <c r="G9" s="1103">
        <f>SUM(B9:F10)</f>
        <v>19175</v>
      </c>
      <c r="H9" s="1104">
        <v>337073</v>
      </c>
      <c r="I9" s="316"/>
      <c r="J9" s="316"/>
      <c r="K9" s="334"/>
      <c r="L9" s="316"/>
      <c r="M9" s="92"/>
      <c r="N9" s="92"/>
      <c r="O9" s="92"/>
      <c r="P9" s="92"/>
      <c r="Q9" s="92"/>
      <c r="R9" s="92"/>
      <c r="S9" s="92"/>
      <c r="T9" s="92"/>
    </row>
    <row r="10" spans="1:20" s="55" customFormat="1" ht="7.9" customHeight="1" x14ac:dyDescent="0.15">
      <c r="A10" s="64" t="s">
        <v>977</v>
      </c>
      <c r="B10" s="1106"/>
      <c r="C10" s="1106"/>
      <c r="D10" s="1106"/>
      <c r="E10" s="1106"/>
      <c r="F10" s="1106"/>
      <c r="G10" s="1103"/>
      <c r="H10" s="1105"/>
      <c r="I10" s="316"/>
      <c r="J10" s="316"/>
      <c r="K10" s="316"/>
      <c r="L10" s="316"/>
      <c r="M10" s="92"/>
      <c r="N10" s="92"/>
      <c r="O10" s="92"/>
      <c r="P10" s="92"/>
      <c r="Q10" s="92"/>
      <c r="R10" s="92"/>
      <c r="S10" s="92"/>
      <c r="T10" s="92"/>
    </row>
    <row r="11" spans="1:20" s="55" customFormat="1" ht="7.9" customHeight="1" x14ac:dyDescent="0.15">
      <c r="A11" s="133" t="s">
        <v>478</v>
      </c>
      <c r="B11" s="573">
        <v>4.8</v>
      </c>
      <c r="C11" s="573">
        <v>5</v>
      </c>
      <c r="D11" s="573">
        <v>4.5999999999999996</v>
      </c>
      <c r="E11" s="573">
        <v>5.3</v>
      </c>
      <c r="F11" s="573">
        <v>5.9</v>
      </c>
      <c r="G11" s="574">
        <v>5.0999999999999996</v>
      </c>
      <c r="H11" s="573">
        <v>5.2</v>
      </c>
      <c r="I11" s="316"/>
      <c r="J11" s="316"/>
      <c r="K11" s="316"/>
      <c r="L11" s="316"/>
      <c r="M11" s="92"/>
      <c r="N11" s="92"/>
      <c r="O11" s="92"/>
      <c r="P11" s="92"/>
      <c r="Q11" s="92"/>
      <c r="R11" s="92"/>
      <c r="S11" s="92"/>
      <c r="T11" s="92"/>
    </row>
    <row r="12" spans="1:20" s="55" customFormat="1" ht="7.9" customHeight="1" x14ac:dyDescent="0.15">
      <c r="A12" s="133"/>
      <c r="B12" s="361"/>
      <c r="C12" s="361"/>
      <c r="D12" s="362"/>
      <c r="E12" s="362"/>
      <c r="F12" s="362"/>
      <c r="G12" s="174"/>
      <c r="H12" s="363"/>
      <c r="I12" s="316"/>
      <c r="J12" s="316"/>
      <c r="K12" s="316"/>
      <c r="L12" s="316"/>
      <c r="M12" s="92"/>
      <c r="N12" s="92"/>
      <c r="O12" s="92"/>
      <c r="P12" s="92"/>
      <c r="Q12" s="92"/>
      <c r="R12" s="92"/>
      <c r="S12" s="92"/>
      <c r="T12" s="92"/>
    </row>
    <row r="13" spans="1:20" s="55" customFormat="1" ht="7.9" customHeight="1" x14ac:dyDescent="0.15">
      <c r="A13" s="64" t="s">
        <v>279</v>
      </c>
      <c r="B13" s="854">
        <v>21144</v>
      </c>
      <c r="C13" s="854">
        <v>11431</v>
      </c>
      <c r="D13" s="854">
        <v>4068</v>
      </c>
      <c r="E13" s="854">
        <v>8384</v>
      </c>
      <c r="F13" s="854">
        <v>9983</v>
      </c>
      <c r="G13" s="853">
        <v>55010</v>
      </c>
      <c r="H13" s="375">
        <v>1089852</v>
      </c>
      <c r="I13" s="316"/>
      <c r="J13" s="316"/>
      <c r="K13" s="316"/>
      <c r="L13" s="316"/>
      <c r="M13" s="92"/>
      <c r="N13" s="92"/>
      <c r="O13" s="92"/>
      <c r="P13" s="92"/>
      <c r="Q13" s="92"/>
      <c r="R13" s="92"/>
      <c r="S13" s="92"/>
      <c r="T13" s="92"/>
    </row>
    <row r="14" spans="1:20" s="55" customFormat="1" ht="7.9" customHeight="1" x14ac:dyDescent="0.15">
      <c r="A14" s="133" t="s">
        <v>124</v>
      </c>
      <c r="B14" s="323">
        <v>2.7E-2</v>
      </c>
      <c r="C14" s="323">
        <v>2.5999999999999999E-2</v>
      </c>
      <c r="D14" s="323">
        <v>2.5000000000000001E-2</v>
      </c>
      <c r="E14" s="323">
        <v>2.7E-2</v>
      </c>
      <c r="F14" s="323">
        <v>2.8000000000000001E-2</v>
      </c>
      <c r="G14" s="520">
        <v>2.7E-2</v>
      </c>
      <c r="H14" s="323">
        <v>0.03</v>
      </c>
      <c r="I14" s="316"/>
      <c r="J14" s="316"/>
      <c r="K14" s="316"/>
      <c r="L14" s="316"/>
      <c r="M14" s="92"/>
      <c r="N14" s="92"/>
      <c r="O14" s="92"/>
      <c r="P14" s="92"/>
      <c r="Q14" s="92"/>
      <c r="R14" s="92"/>
      <c r="S14" s="92"/>
      <c r="T14" s="92"/>
    </row>
    <row r="15" spans="1:20" s="55" customFormat="1" ht="8.4499999999999993" customHeight="1" x14ac:dyDescent="0.15">
      <c r="A15" s="133"/>
      <c r="B15" s="185"/>
      <c r="C15" s="185"/>
      <c r="D15" s="185"/>
      <c r="E15" s="185"/>
      <c r="F15" s="185"/>
      <c r="G15" s="521"/>
      <c r="H15" s="185"/>
      <c r="I15" s="316"/>
      <c r="J15" s="316"/>
      <c r="K15" s="316"/>
      <c r="L15" s="316"/>
      <c r="M15" s="92"/>
      <c r="N15" s="92"/>
      <c r="O15" s="92"/>
      <c r="P15" s="92"/>
      <c r="Q15" s="92"/>
      <c r="R15" s="92"/>
      <c r="S15" s="92"/>
      <c r="T15" s="92"/>
    </row>
    <row r="16" spans="1:20" ht="7.9" customHeight="1" x14ac:dyDescent="0.25">
      <c r="A16" s="64" t="s">
        <v>978</v>
      </c>
      <c r="B16" s="378">
        <v>22343</v>
      </c>
      <c r="C16" s="378">
        <v>15072</v>
      </c>
      <c r="D16" s="378">
        <v>6237</v>
      </c>
      <c r="E16" s="378">
        <v>10865</v>
      </c>
      <c r="F16" s="378">
        <v>13506</v>
      </c>
      <c r="G16" s="403">
        <v>68023</v>
      </c>
      <c r="H16" s="378">
        <v>1252973</v>
      </c>
      <c r="I16" s="169"/>
      <c r="J16" s="169"/>
      <c r="K16" s="339"/>
      <c r="L16" s="169"/>
      <c r="M16" s="65"/>
      <c r="N16" s="65"/>
      <c r="O16" s="65"/>
      <c r="P16" s="65"/>
      <c r="Q16" s="65"/>
      <c r="R16" s="65"/>
      <c r="S16" s="65"/>
      <c r="T16" s="65"/>
    </row>
    <row r="17" spans="1:20" ht="7.9" customHeight="1" x14ac:dyDescent="0.25">
      <c r="A17" s="626" t="s">
        <v>979</v>
      </c>
      <c r="B17" s="855">
        <v>6.9000000000000006E-2</v>
      </c>
      <c r="C17" s="855">
        <v>7.2999999999999995E-2</v>
      </c>
      <c r="D17" s="855">
        <v>7.3999999999999996E-2</v>
      </c>
      <c r="E17" s="855">
        <v>6.9000000000000006E-2</v>
      </c>
      <c r="F17" s="855">
        <v>6.7000000000000004E-2</v>
      </c>
      <c r="G17" s="759">
        <v>7.0000000000000007E-2</v>
      </c>
      <c r="H17" s="855">
        <v>7.5999999999999998E-2</v>
      </c>
      <c r="I17" s="169"/>
      <c r="J17" s="169"/>
      <c r="K17" s="339"/>
      <c r="L17" s="169"/>
      <c r="M17" s="65"/>
      <c r="N17" s="65"/>
      <c r="O17" s="65"/>
      <c r="P17" s="65"/>
      <c r="Q17" s="65"/>
      <c r="R17" s="65"/>
      <c r="S17" s="65"/>
      <c r="T17" s="65"/>
    </row>
    <row r="18" spans="1:20" ht="7.9" customHeight="1" x14ac:dyDescent="0.15">
      <c r="A18" s="86" t="s">
        <v>642</v>
      </c>
      <c r="B18" s="121">
        <v>0.19400000000000001</v>
      </c>
      <c r="C18" s="121">
        <v>0.19400000000000001</v>
      </c>
      <c r="D18" s="121">
        <v>0.186</v>
      </c>
      <c r="E18" s="121">
        <v>0.184</v>
      </c>
      <c r="F18" s="121">
        <v>0.185</v>
      </c>
      <c r="G18" s="527">
        <v>0.19</v>
      </c>
      <c r="H18" s="121">
        <v>0.20899999999999999</v>
      </c>
      <c r="I18" s="169"/>
      <c r="J18" s="169"/>
      <c r="K18" s="169"/>
      <c r="L18" s="169"/>
      <c r="M18" s="65"/>
      <c r="N18" s="65"/>
      <c r="O18" s="65"/>
      <c r="P18" s="65"/>
      <c r="Q18" s="65"/>
      <c r="R18" s="65"/>
      <c r="S18" s="65"/>
      <c r="T18" s="65"/>
    </row>
    <row r="19" spans="1:20" ht="7.9" customHeight="1" x14ac:dyDescent="0.15">
      <c r="A19" s="86" t="s">
        <v>1088</v>
      </c>
      <c r="B19" s="855">
        <v>0.128</v>
      </c>
      <c r="C19" s="855">
        <v>0.155</v>
      </c>
      <c r="D19" s="855">
        <v>0.18099999999999999</v>
      </c>
      <c r="E19" s="855">
        <v>0.14199999999999999</v>
      </c>
      <c r="F19" s="855">
        <v>0.151</v>
      </c>
      <c r="G19" s="759">
        <v>0.14399999999999999</v>
      </c>
      <c r="H19" s="855">
        <v>0.188</v>
      </c>
      <c r="I19" s="169"/>
      <c r="J19" s="169"/>
      <c r="K19" s="169"/>
      <c r="L19" s="169"/>
      <c r="M19" s="65"/>
      <c r="N19" s="65"/>
      <c r="O19" s="65"/>
      <c r="P19" s="65"/>
      <c r="Q19" s="65"/>
      <c r="R19" s="65"/>
      <c r="S19" s="65"/>
      <c r="T19" s="65"/>
    </row>
    <row r="20" spans="1:20" ht="7.9" customHeight="1" thickBot="1" x14ac:dyDescent="0.2">
      <c r="A20" s="1000"/>
      <c r="B20" s="1001"/>
      <c r="C20" s="1001"/>
      <c r="D20" s="1001"/>
      <c r="E20" s="1001"/>
      <c r="F20" s="1001"/>
      <c r="G20" s="1002"/>
      <c r="H20" s="1001"/>
      <c r="I20" s="169"/>
      <c r="J20" s="863"/>
      <c r="K20" s="169"/>
      <c r="L20" s="169"/>
      <c r="M20" s="65"/>
      <c r="N20" s="65"/>
      <c r="O20" s="65"/>
      <c r="P20" s="65"/>
      <c r="Q20" s="65"/>
      <c r="R20" s="65"/>
      <c r="S20" s="65"/>
      <c r="T20" s="65"/>
    </row>
    <row r="21" spans="1:20" ht="7.9" customHeight="1" thickTop="1" x14ac:dyDescent="0.15">
      <c r="A21" s="13" t="s">
        <v>192</v>
      </c>
      <c r="B21" s="13"/>
      <c r="C21" s="13"/>
      <c r="D21" s="13"/>
      <c r="E21" s="13"/>
      <c r="F21" s="13"/>
      <c r="G21" s="13"/>
      <c r="H21" s="13"/>
      <c r="I21" s="169"/>
      <c r="J21" s="863"/>
      <c r="K21" s="169"/>
      <c r="L21" s="169"/>
      <c r="M21" s="65"/>
      <c r="N21" s="65"/>
      <c r="O21" s="65"/>
      <c r="P21" s="65"/>
      <c r="Q21" s="65"/>
      <c r="R21" s="65"/>
      <c r="S21" s="65"/>
      <c r="T21" s="65"/>
    </row>
    <row r="22" spans="1:20" ht="7.9" customHeight="1" x14ac:dyDescent="0.15">
      <c r="A22" s="86" t="s">
        <v>308</v>
      </c>
      <c r="G22" s="284"/>
      <c r="I22" s="169"/>
      <c r="J22" s="863"/>
      <c r="K22" s="169"/>
      <c r="L22" s="169"/>
      <c r="M22" s="65"/>
      <c r="N22" s="65"/>
      <c r="O22" s="65"/>
      <c r="P22" s="65"/>
      <c r="Q22" s="65"/>
      <c r="R22" s="65"/>
      <c r="S22" s="65"/>
      <c r="T22" s="65"/>
    </row>
    <row r="23" spans="1:20" ht="7.9" customHeight="1" x14ac:dyDescent="0.15">
      <c r="A23" s="86" t="s">
        <v>204</v>
      </c>
      <c r="I23" s="169"/>
      <c r="J23" s="863"/>
      <c r="K23" s="169"/>
      <c r="L23" s="169"/>
      <c r="M23" s="65"/>
      <c r="N23" s="65"/>
      <c r="O23" s="65"/>
      <c r="P23" s="65"/>
      <c r="Q23" s="65"/>
      <c r="R23" s="65"/>
      <c r="S23" s="65"/>
      <c r="T23" s="65"/>
    </row>
    <row r="24" spans="1:20" ht="7.9" customHeight="1" x14ac:dyDescent="0.15">
      <c r="A24" s="86" t="s">
        <v>205</v>
      </c>
      <c r="I24" s="169"/>
      <c r="J24" s="863"/>
      <c r="K24" s="169"/>
      <c r="L24" s="169"/>
      <c r="M24" s="65"/>
      <c r="N24" s="65"/>
      <c r="O24" s="65"/>
      <c r="P24" s="65"/>
      <c r="Q24" s="65"/>
      <c r="R24" s="65"/>
      <c r="S24" s="65"/>
      <c r="T24" s="65"/>
    </row>
    <row r="25" spans="1:20" ht="7.9" customHeight="1" x14ac:dyDescent="0.15">
      <c r="A25" s="133" t="s">
        <v>686</v>
      </c>
      <c r="I25" s="169"/>
      <c r="J25" s="863"/>
      <c r="K25" s="169"/>
      <c r="L25" s="169"/>
      <c r="M25" s="65"/>
      <c r="N25" s="65"/>
      <c r="O25" s="65"/>
      <c r="P25" s="65"/>
      <c r="Q25" s="65"/>
      <c r="R25" s="65"/>
      <c r="S25" s="65"/>
      <c r="T25" s="65"/>
    </row>
    <row r="26" spans="1:20" ht="7.9" customHeight="1" x14ac:dyDescent="0.15">
      <c r="A26" s="53" t="s">
        <v>1089</v>
      </c>
      <c r="J26" s="866"/>
    </row>
    <row r="27" spans="1:20" ht="7.9" customHeight="1" x14ac:dyDescent="0.15"/>
    <row r="28" spans="1:20" ht="7.9" customHeight="1" x14ac:dyDescent="0.15"/>
    <row r="29" spans="1:20" ht="7.9" customHeight="1" x14ac:dyDescent="0.15"/>
    <row r="30" spans="1:20" ht="7.9" customHeight="1" x14ac:dyDescent="0.15"/>
    <row r="31" spans="1:20" ht="7.9" customHeight="1" x14ac:dyDescent="0.15"/>
    <row r="32" spans="1:20" ht="9.9499999999999993" customHeight="1" x14ac:dyDescent="0.15">
      <c r="E32" s="13"/>
    </row>
    <row r="33" spans="4:5" ht="9.9499999999999993" customHeight="1" x14ac:dyDescent="0.2">
      <c r="E33" s="444"/>
    </row>
    <row r="34" spans="4:5" ht="9.9499999999999993" customHeight="1" x14ac:dyDescent="0.2">
      <c r="E34" s="445"/>
    </row>
    <row r="44" spans="4:5" ht="9.9499999999999993" customHeight="1" x14ac:dyDescent="0.15">
      <c r="D44" s="53" t="s">
        <v>224</v>
      </c>
    </row>
  </sheetData>
  <mergeCells count="9">
    <mergeCell ref="A1:H1"/>
    <mergeCell ref="A2:H2"/>
    <mergeCell ref="G9:G10"/>
    <mergeCell ref="H9:H10"/>
    <mergeCell ref="F9:F10"/>
    <mergeCell ref="B9:B10"/>
    <mergeCell ref="C9:C10"/>
    <mergeCell ref="D9:D10"/>
    <mergeCell ref="E9:E10"/>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colBreaks count="1" manualBreakCount="1">
    <brk id="8"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3"/>
  <dimension ref="A1:L31"/>
  <sheetViews>
    <sheetView zoomScale="140" zoomScaleNormal="140" workbookViewId="0">
      <selection sqref="A1:H1"/>
    </sheetView>
  </sheetViews>
  <sheetFormatPr baseColWidth="10" defaultRowHeight="9.9499999999999993" customHeight="1" x14ac:dyDescent="0.15"/>
  <cols>
    <col min="1" max="1" width="25.7109375" style="53" customWidth="1"/>
    <col min="2" max="2" width="6.7109375" style="53" customWidth="1"/>
    <col min="3" max="3" width="7" style="53" bestFit="1" customWidth="1"/>
    <col min="4" max="6" width="6.7109375" style="53" customWidth="1"/>
    <col min="7" max="7" width="6.85546875" style="53" customWidth="1"/>
    <col min="8" max="8" width="10" style="54"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15">
      <c r="A1" s="1093" t="s">
        <v>8</v>
      </c>
      <c r="B1" s="1093"/>
      <c r="C1" s="1093"/>
      <c r="D1" s="1093"/>
      <c r="E1" s="1093"/>
      <c r="F1" s="1093"/>
      <c r="G1" s="1093"/>
      <c r="H1" s="1093"/>
      <c r="I1" s="238"/>
    </row>
    <row r="2" spans="1:12" ht="9.9499999999999993" customHeight="1" x14ac:dyDescent="0.15">
      <c r="A2" s="1095" t="s">
        <v>814</v>
      </c>
      <c r="B2" s="1095"/>
      <c r="C2" s="1095"/>
      <c r="D2" s="1095"/>
      <c r="E2" s="1095"/>
      <c r="F2" s="1095"/>
      <c r="G2" s="1095"/>
      <c r="H2" s="1095"/>
      <c r="I2" s="169"/>
      <c r="J2" s="169"/>
    </row>
    <row r="3" spans="1:12" ht="7.9" customHeight="1" x14ac:dyDescent="0.15">
      <c r="A3" s="58"/>
    </row>
    <row r="4" spans="1:12" ht="20.100000000000001" customHeight="1" x14ac:dyDescent="0.15">
      <c r="A4" s="78"/>
      <c r="B4" s="37" t="s">
        <v>893</v>
      </c>
      <c r="C4" s="22" t="s">
        <v>333</v>
      </c>
      <c r="D4" s="22" t="s">
        <v>334</v>
      </c>
      <c r="E4" s="22" t="s">
        <v>335</v>
      </c>
      <c r="F4" s="22" t="s">
        <v>336</v>
      </c>
      <c r="G4" s="23" t="s">
        <v>337</v>
      </c>
      <c r="H4" s="88" t="s">
        <v>344</v>
      </c>
    </row>
    <row r="5" spans="1:12" ht="7.9" customHeight="1" x14ac:dyDescent="0.15">
      <c r="A5" s="78"/>
      <c r="B5" s="22"/>
      <c r="C5" s="22"/>
      <c r="D5" s="22"/>
      <c r="E5" s="22"/>
      <c r="F5" s="22"/>
      <c r="G5" s="23"/>
      <c r="H5" s="88"/>
    </row>
    <row r="6" spans="1:12" s="55" customFormat="1" ht="7.9" customHeight="1" x14ac:dyDescent="0.15">
      <c r="A6" s="1033" t="s">
        <v>105</v>
      </c>
      <c r="B6" s="1034"/>
      <c r="C6" s="1034"/>
      <c r="D6" s="1034"/>
      <c r="E6" s="1034"/>
      <c r="F6" s="1034"/>
      <c r="G6" s="1034"/>
      <c r="H6" s="1032"/>
      <c r="I6" s="639"/>
      <c r="J6" s="155"/>
      <c r="K6" s="155"/>
      <c r="L6" s="155"/>
    </row>
    <row r="7" spans="1:12" s="92" customFormat="1" ht="7.9" customHeight="1" x14ac:dyDescent="0.15">
      <c r="A7" s="145"/>
      <c r="B7" s="172"/>
      <c r="C7" s="172"/>
      <c r="D7" s="172"/>
      <c r="E7" s="172"/>
      <c r="F7" s="172"/>
      <c r="G7" s="172"/>
      <c r="H7" s="183"/>
      <c r="I7" s="616"/>
      <c r="J7" s="316"/>
      <c r="K7" s="316"/>
      <c r="L7" s="316"/>
    </row>
    <row r="8" spans="1:12" s="92" customFormat="1" ht="7.9" customHeight="1" x14ac:dyDescent="0.15">
      <c r="A8" s="100" t="s">
        <v>980</v>
      </c>
      <c r="B8" s="869">
        <v>7875</v>
      </c>
      <c r="C8" s="869">
        <v>6287</v>
      </c>
      <c r="D8" s="869">
        <v>2707</v>
      </c>
      <c r="E8" s="869">
        <v>4795</v>
      </c>
      <c r="F8" s="869">
        <v>4373</v>
      </c>
      <c r="G8" s="870">
        <f>SUM(B8:F8)</f>
        <v>26037</v>
      </c>
      <c r="H8" s="181" t="s">
        <v>215</v>
      </c>
      <c r="I8" s="327"/>
      <c r="J8" s="316"/>
      <c r="K8" s="316"/>
      <c r="L8" s="316"/>
    </row>
    <row r="9" spans="1:12" s="92" customFormat="1" ht="7.9" customHeight="1" x14ac:dyDescent="0.15">
      <c r="A9" s="100"/>
      <c r="B9" s="102"/>
      <c r="C9" s="102"/>
      <c r="D9" s="102"/>
      <c r="E9" s="102"/>
      <c r="F9" s="102"/>
      <c r="G9" s="172"/>
      <c r="H9" s="181"/>
      <c r="I9" s="327"/>
      <c r="J9" s="316"/>
      <c r="K9" s="316"/>
      <c r="L9" s="316"/>
    </row>
    <row r="10" spans="1:12" s="55" customFormat="1" ht="7.9" customHeight="1" x14ac:dyDescent="0.15">
      <c r="A10" s="39" t="s">
        <v>1106</v>
      </c>
      <c r="B10" s="869">
        <v>1069</v>
      </c>
      <c r="C10" s="869">
        <v>742</v>
      </c>
      <c r="D10" s="869">
        <v>291</v>
      </c>
      <c r="E10" s="869">
        <v>511</v>
      </c>
      <c r="F10" s="869">
        <v>593</v>
      </c>
      <c r="G10" s="172">
        <f>SUM(B10:F10)</f>
        <v>3206</v>
      </c>
      <c r="H10" s="181" t="s">
        <v>215</v>
      </c>
      <c r="I10" s="327"/>
      <c r="J10" s="316"/>
      <c r="K10" s="155"/>
      <c r="L10" s="155"/>
    </row>
    <row r="11" spans="1:12" s="55" customFormat="1" ht="7.9" customHeight="1" x14ac:dyDescent="0.15">
      <c r="A11" s="18" t="s">
        <v>1107</v>
      </c>
      <c r="B11" s="869">
        <v>751</v>
      </c>
      <c r="C11" s="869">
        <v>592</v>
      </c>
      <c r="D11" s="869">
        <v>191</v>
      </c>
      <c r="E11" s="869">
        <v>500</v>
      </c>
      <c r="F11" s="869">
        <v>401</v>
      </c>
      <c r="G11" s="172">
        <f t="shared" ref="G11:G12" si="0">SUM(B11:F11)</f>
        <v>2435</v>
      </c>
      <c r="H11" s="181" t="s">
        <v>215</v>
      </c>
      <c r="I11" s="327"/>
      <c r="J11" s="316"/>
      <c r="K11" s="155"/>
      <c r="L11" s="155"/>
    </row>
    <row r="12" spans="1:12" s="55" customFormat="1" ht="7.9" customHeight="1" x14ac:dyDescent="0.15">
      <c r="A12" s="124" t="s">
        <v>309</v>
      </c>
      <c r="B12" s="165">
        <v>440</v>
      </c>
      <c r="C12" s="165">
        <v>427</v>
      </c>
      <c r="D12" s="165">
        <v>253</v>
      </c>
      <c r="E12" s="165">
        <v>411</v>
      </c>
      <c r="F12" s="165">
        <v>316</v>
      </c>
      <c r="G12" s="771">
        <f t="shared" si="0"/>
        <v>1847</v>
      </c>
      <c r="H12" s="772" t="s">
        <v>215</v>
      </c>
      <c r="I12" s="327"/>
      <c r="J12" s="316"/>
      <c r="K12" s="155"/>
      <c r="L12" s="155"/>
    </row>
    <row r="13" spans="1:12" s="55" customFormat="1" ht="7.9" customHeight="1" x14ac:dyDescent="0.15">
      <c r="I13" s="327"/>
      <c r="J13" s="316"/>
      <c r="K13" s="316"/>
      <c r="L13" s="155"/>
    </row>
    <row r="14" spans="1:12" s="55" customFormat="1" ht="7.9" customHeight="1" x14ac:dyDescent="0.15">
      <c r="A14" s="1033" t="s">
        <v>7</v>
      </c>
      <c r="B14" s="1034">
        <f>B15+B16</f>
        <v>7875</v>
      </c>
      <c r="C14" s="1034">
        <f t="shared" ref="C14:G14" si="1">C15+C16</f>
        <v>6287</v>
      </c>
      <c r="D14" s="1034">
        <f t="shared" si="1"/>
        <v>2707</v>
      </c>
      <c r="E14" s="1034">
        <f t="shared" si="1"/>
        <v>4795</v>
      </c>
      <c r="F14" s="1034">
        <f t="shared" si="1"/>
        <v>4373</v>
      </c>
      <c r="G14" s="1034">
        <f t="shared" si="1"/>
        <v>26037</v>
      </c>
      <c r="H14" s="1032" t="s">
        <v>215</v>
      </c>
      <c r="I14" s="616"/>
      <c r="J14" s="667"/>
      <c r="K14" s="155"/>
      <c r="L14" s="155"/>
    </row>
    <row r="15" spans="1:12" s="55" customFormat="1" ht="7.9" customHeight="1" x14ac:dyDescent="0.15">
      <c r="A15" s="39" t="s">
        <v>161</v>
      </c>
      <c r="B15" s="869">
        <v>6096</v>
      </c>
      <c r="C15" s="869">
        <v>5425</v>
      </c>
      <c r="D15" s="869">
        <v>2665</v>
      </c>
      <c r="E15" s="869">
        <v>3659</v>
      </c>
      <c r="F15" s="869">
        <v>4080</v>
      </c>
      <c r="G15" s="172">
        <f>SUM(B15:F15)</f>
        <v>21925</v>
      </c>
      <c r="H15" s="181" t="s">
        <v>215</v>
      </c>
      <c r="I15" s="327"/>
      <c r="J15" s="155"/>
      <c r="K15" s="155"/>
      <c r="L15" s="155"/>
    </row>
    <row r="16" spans="1:12" s="55" customFormat="1" ht="7.9" customHeight="1" x14ac:dyDescent="0.15">
      <c r="A16" s="18" t="s">
        <v>162</v>
      </c>
      <c r="B16" s="869">
        <v>1779</v>
      </c>
      <c r="C16" s="869">
        <v>862</v>
      </c>
      <c r="D16" s="869">
        <v>42</v>
      </c>
      <c r="E16" s="869">
        <v>1136</v>
      </c>
      <c r="F16" s="869">
        <v>293</v>
      </c>
      <c r="G16" s="172">
        <f>SUM(B16:F16)</f>
        <v>4112</v>
      </c>
      <c r="H16" s="181" t="s">
        <v>215</v>
      </c>
      <c r="I16" s="327"/>
      <c r="J16" s="155"/>
      <c r="K16" s="155"/>
      <c r="L16" s="155"/>
    </row>
    <row r="17" spans="1:12" s="55" customFormat="1" ht="7.9" customHeight="1" x14ac:dyDescent="0.15">
      <c r="A17" s="133" t="s">
        <v>14</v>
      </c>
      <c r="B17" s="369">
        <f>B14/B28*1000</f>
        <v>7.4249304177949416</v>
      </c>
      <c r="C17" s="369">
        <f t="shared" ref="C17:G17" si="2">C14/C28*1000</f>
        <v>10.135369327570558</v>
      </c>
      <c r="D17" s="369">
        <f t="shared" si="2"/>
        <v>11.499086699800348</v>
      </c>
      <c r="E17" s="369">
        <f t="shared" si="2"/>
        <v>10.904542611859686</v>
      </c>
      <c r="F17" s="369">
        <f t="shared" si="2"/>
        <v>8.3400720148912146</v>
      </c>
      <c r="G17" s="370">
        <f t="shared" si="2"/>
        <v>9.0393946379520571</v>
      </c>
      <c r="H17" s="181" t="s">
        <v>215</v>
      </c>
      <c r="I17" s="327"/>
      <c r="J17" s="155"/>
      <c r="K17" s="155"/>
      <c r="L17" s="155"/>
    </row>
    <row r="18" spans="1:12" ht="7.9" customHeight="1" thickBot="1" x14ac:dyDescent="0.2">
      <c r="A18" s="1000"/>
      <c r="B18" s="1001"/>
      <c r="C18" s="1001"/>
      <c r="D18" s="1001"/>
      <c r="E18" s="1001"/>
      <c r="F18" s="1001"/>
      <c r="G18" s="1002"/>
      <c r="H18" s="1001"/>
    </row>
    <row r="19" spans="1:12" ht="7.9" customHeight="1" thickTop="1" x14ac:dyDescent="0.15">
      <c r="A19" s="53" t="s">
        <v>589</v>
      </c>
    </row>
    <row r="20" spans="1:12" ht="7.9" customHeight="1" x14ac:dyDescent="0.15">
      <c r="A20" s="133" t="s">
        <v>9</v>
      </c>
    </row>
    <row r="21" spans="1:12" s="873" customFormat="1" ht="7.9" customHeight="1" x14ac:dyDescent="0.15">
      <c r="A21" s="133" t="s">
        <v>1108</v>
      </c>
      <c r="H21" s="874"/>
      <c r="I21" s="234"/>
      <c r="J21" s="234"/>
      <c r="K21" s="234"/>
      <c r="L21" s="234"/>
    </row>
    <row r="22" spans="1:12" ht="7.9" customHeight="1" x14ac:dyDescent="0.15">
      <c r="A22" s="133" t="s">
        <v>650</v>
      </c>
    </row>
    <row r="23" spans="1:12" ht="7.9" customHeight="1" x14ac:dyDescent="0.15"/>
    <row r="24" spans="1:12" ht="7.9" customHeight="1" x14ac:dyDescent="0.15"/>
    <row r="25" spans="1:12" ht="7.9" customHeight="1" x14ac:dyDescent="0.15"/>
    <row r="26" spans="1:12" ht="7.9" customHeight="1" x14ac:dyDescent="0.15"/>
    <row r="27" spans="1:12" ht="7.9" customHeight="1" x14ac:dyDescent="0.15"/>
    <row r="28" spans="1:12" ht="7.9" customHeight="1" x14ac:dyDescent="0.15">
      <c r="A28" s="368" t="s">
        <v>258</v>
      </c>
      <c r="B28" s="583">
        <v>1060616</v>
      </c>
      <c r="C28" s="583">
        <v>620303</v>
      </c>
      <c r="D28" s="583">
        <v>235410</v>
      </c>
      <c r="E28" s="583">
        <v>439725</v>
      </c>
      <c r="F28" s="583">
        <v>524336</v>
      </c>
      <c r="G28" s="583">
        <v>2880392</v>
      </c>
      <c r="H28" s="583">
        <v>50408986</v>
      </c>
      <c r="I28" s="639"/>
    </row>
    <row r="29" spans="1:12" ht="7.9" customHeight="1" x14ac:dyDescent="0.15"/>
    <row r="30" spans="1:12" ht="7.9" customHeight="1" x14ac:dyDescent="0.15">
      <c r="B30" s="583"/>
      <c r="C30" s="583"/>
      <c r="D30" s="583"/>
      <c r="E30" s="583"/>
      <c r="F30" s="583"/>
      <c r="G30" s="583"/>
      <c r="H30" s="583"/>
    </row>
    <row r="31" spans="1:12"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4"/>
  <dimension ref="A1:L30"/>
  <sheetViews>
    <sheetView zoomScale="140" zoomScaleNormal="140" workbookViewId="0">
      <selection sqref="A1:H1"/>
    </sheetView>
  </sheetViews>
  <sheetFormatPr baseColWidth="10" defaultRowHeight="9.9499999999999993" customHeight="1" x14ac:dyDescent="0.15"/>
  <cols>
    <col min="1" max="1" width="23.7109375" style="53" customWidth="1"/>
    <col min="2" max="2" width="8" style="53" bestFit="1" customWidth="1"/>
    <col min="3" max="6" width="6.7109375" style="53" customWidth="1"/>
    <col min="7" max="7" width="6.85546875" style="53" customWidth="1"/>
    <col min="8" max="8" width="9.7109375" style="54" customWidth="1"/>
    <col min="9" max="10" width="7.7109375" style="234" customWidth="1"/>
    <col min="11" max="11" width="21.42578125" style="252" customWidth="1"/>
    <col min="12" max="12" width="11.42578125" style="252" customWidth="1"/>
    <col min="13" max="16384" width="11.42578125" style="53"/>
  </cols>
  <sheetData>
    <row r="1" spans="1:9" ht="15" customHeight="1" x14ac:dyDescent="0.15">
      <c r="A1" s="1093" t="s">
        <v>629</v>
      </c>
      <c r="B1" s="1093"/>
      <c r="C1" s="1093"/>
      <c r="D1" s="1093"/>
      <c r="E1" s="1093"/>
      <c r="F1" s="1093"/>
      <c r="G1" s="1093"/>
      <c r="H1" s="1093"/>
    </row>
    <row r="2" spans="1:9" ht="9.9499999999999993" customHeight="1" x14ac:dyDescent="0.15">
      <c r="A2" s="1095" t="s">
        <v>1090</v>
      </c>
      <c r="B2" s="1095"/>
      <c r="C2" s="1095"/>
      <c r="D2" s="1095"/>
      <c r="E2" s="1095"/>
      <c r="F2" s="1095"/>
      <c r="G2" s="1095"/>
      <c r="H2" s="1095"/>
    </row>
    <row r="3" spans="1:9" ht="7.9" customHeight="1" x14ac:dyDescent="0.15">
      <c r="A3" s="56"/>
      <c r="B3" s="57"/>
    </row>
    <row r="4" spans="1:9" ht="20.100000000000001" customHeight="1" x14ac:dyDescent="0.15">
      <c r="A4" s="58"/>
      <c r="B4" s="37" t="s">
        <v>893</v>
      </c>
      <c r="C4" s="22" t="s">
        <v>341</v>
      </c>
      <c r="D4" s="22" t="s">
        <v>334</v>
      </c>
      <c r="E4" s="22" t="s">
        <v>335</v>
      </c>
      <c r="F4" s="22" t="s">
        <v>336</v>
      </c>
      <c r="G4" s="23" t="s">
        <v>342</v>
      </c>
      <c r="H4" s="88" t="s">
        <v>338</v>
      </c>
      <c r="I4" s="261"/>
    </row>
    <row r="5" spans="1:9" ht="7.9" customHeight="1" x14ac:dyDescent="0.15">
      <c r="A5" s="60"/>
      <c r="B5" s="22"/>
      <c r="C5" s="22"/>
      <c r="D5" s="22"/>
      <c r="E5" s="22"/>
      <c r="F5" s="22"/>
      <c r="G5" s="23"/>
      <c r="H5" s="23"/>
    </row>
    <row r="6" spans="1:9" ht="7.9" customHeight="1" x14ac:dyDescent="0.15">
      <c r="A6" s="1014" t="s">
        <v>331</v>
      </c>
      <c r="B6" s="1015">
        <v>729714</v>
      </c>
      <c r="C6" s="1015">
        <v>391283</v>
      </c>
      <c r="D6" s="1015">
        <v>155625</v>
      </c>
      <c r="E6" s="1015">
        <v>289447</v>
      </c>
      <c r="F6" s="1015">
        <v>417192</v>
      </c>
      <c r="G6" s="1015">
        <v>1983261</v>
      </c>
      <c r="H6" s="1015">
        <v>34645734</v>
      </c>
      <c r="I6" s="237"/>
    </row>
    <row r="7" spans="1:9" ht="7.9" customHeight="1" x14ac:dyDescent="0.15">
      <c r="A7" s="53" t="s">
        <v>117</v>
      </c>
      <c r="B7" s="51">
        <v>611300</v>
      </c>
      <c r="C7" s="51">
        <v>351669</v>
      </c>
      <c r="D7" s="51">
        <v>133395</v>
      </c>
      <c r="E7" s="51">
        <v>249893</v>
      </c>
      <c r="F7" s="51">
        <v>293737</v>
      </c>
      <c r="G7" s="157">
        <v>1639994</v>
      </c>
      <c r="H7" s="51">
        <v>28496794</v>
      </c>
      <c r="I7" s="237"/>
    </row>
    <row r="8" spans="1:9" ht="7.9" customHeight="1" x14ac:dyDescent="0.15">
      <c r="A8" s="86" t="s">
        <v>330</v>
      </c>
      <c r="B8" s="121">
        <v>0.621</v>
      </c>
      <c r="C8" s="121">
        <v>0.60399999999999998</v>
      </c>
      <c r="D8" s="121">
        <v>0.66400000000000003</v>
      </c>
      <c r="E8" s="121">
        <v>0.64600000000000002</v>
      </c>
      <c r="F8" s="121">
        <v>0.72099999999999997</v>
      </c>
      <c r="G8" s="527">
        <v>0.64300000000000002</v>
      </c>
      <c r="H8" s="121">
        <v>0.57699999999999996</v>
      </c>
      <c r="I8" s="237"/>
    </row>
    <row r="9" spans="1:9" ht="7.9" customHeight="1" x14ac:dyDescent="0.15">
      <c r="A9" s="53" t="s">
        <v>514</v>
      </c>
      <c r="B9" s="51">
        <v>76509</v>
      </c>
      <c r="C9" s="51">
        <v>11711</v>
      </c>
      <c r="D9" s="51">
        <v>8278</v>
      </c>
      <c r="E9" s="51">
        <v>13956</v>
      </c>
      <c r="F9" s="51">
        <v>101374</v>
      </c>
      <c r="G9" s="52">
        <v>211828</v>
      </c>
      <c r="H9" s="51">
        <v>3365664</v>
      </c>
      <c r="I9" s="237"/>
    </row>
    <row r="10" spans="1:9" ht="7.9" customHeight="1" x14ac:dyDescent="0.15">
      <c r="A10" s="86" t="s">
        <v>263</v>
      </c>
      <c r="B10" s="121">
        <v>0.105</v>
      </c>
      <c r="C10" s="121">
        <v>0.03</v>
      </c>
      <c r="D10" s="121">
        <v>5.2999999999999999E-2</v>
      </c>
      <c r="E10" s="121">
        <v>4.8000000000000001E-2</v>
      </c>
      <c r="F10" s="121">
        <v>0.24299999999999999</v>
      </c>
      <c r="G10" s="15">
        <v>0.107</v>
      </c>
      <c r="H10" s="121">
        <v>9.7000000000000003E-2</v>
      </c>
      <c r="I10" s="237"/>
    </row>
    <row r="11" spans="1:9" ht="7.9" customHeight="1" x14ac:dyDescent="0.15">
      <c r="A11" s="85" t="s">
        <v>401</v>
      </c>
      <c r="B11" s="51">
        <v>41905</v>
      </c>
      <c r="C11" s="51">
        <v>27904</v>
      </c>
      <c r="D11" s="51">
        <v>13952</v>
      </c>
      <c r="E11" s="51">
        <v>25598</v>
      </c>
      <c r="F11" s="51">
        <v>22080</v>
      </c>
      <c r="G11" s="52">
        <v>131439</v>
      </c>
      <c r="H11" s="51">
        <v>2783277</v>
      </c>
      <c r="I11" s="237"/>
    </row>
    <row r="12" spans="1:9" ht="7.9" customHeight="1" x14ac:dyDescent="0.15">
      <c r="A12" s="78"/>
      <c r="B12" s="74"/>
      <c r="C12" s="74"/>
      <c r="D12" s="74"/>
      <c r="E12" s="74"/>
      <c r="F12" s="74"/>
      <c r="G12" s="74"/>
      <c r="H12" s="74"/>
    </row>
    <row r="13" spans="1:9" ht="7.9" customHeight="1" x14ac:dyDescent="0.15">
      <c r="A13" s="1014" t="s">
        <v>262</v>
      </c>
      <c r="B13" s="1015"/>
      <c r="C13" s="1015"/>
      <c r="D13" s="1015"/>
      <c r="E13" s="1015"/>
      <c r="F13" s="1015"/>
      <c r="G13" s="1015"/>
      <c r="H13" s="1015"/>
    </row>
    <row r="14" spans="1:9" ht="7.9" customHeight="1" x14ac:dyDescent="0.15">
      <c r="A14" s="92" t="s">
        <v>562</v>
      </c>
      <c r="B14" s="76">
        <v>379629</v>
      </c>
      <c r="C14" s="76">
        <v>212521</v>
      </c>
      <c r="D14" s="76">
        <v>88623</v>
      </c>
      <c r="E14" s="76">
        <v>161433</v>
      </c>
      <c r="F14" s="76">
        <v>211906</v>
      </c>
      <c r="G14" s="26">
        <v>1054111</v>
      </c>
      <c r="H14" s="76">
        <v>16439004</v>
      </c>
      <c r="I14" s="237"/>
    </row>
    <row r="15" spans="1:9" ht="7.9" customHeight="1" x14ac:dyDescent="0.15">
      <c r="A15" s="55" t="s">
        <v>563</v>
      </c>
      <c r="B15" s="51">
        <v>224431</v>
      </c>
      <c r="C15" s="51">
        <v>135672</v>
      </c>
      <c r="D15" s="51">
        <v>43287</v>
      </c>
      <c r="E15" s="51">
        <v>85693</v>
      </c>
      <c r="F15" s="51">
        <v>78314</v>
      </c>
      <c r="G15" s="157">
        <v>567397</v>
      </c>
      <c r="H15" s="103">
        <v>11428421</v>
      </c>
      <c r="I15" s="237"/>
    </row>
    <row r="16" spans="1:9" ht="7.9" customHeight="1" x14ac:dyDescent="0.15">
      <c r="A16" s="139" t="s">
        <v>564</v>
      </c>
      <c r="B16" s="156">
        <v>72680</v>
      </c>
      <c r="C16" s="156">
        <v>59387</v>
      </c>
      <c r="D16" s="156">
        <v>14113</v>
      </c>
      <c r="E16" s="156">
        <v>34941</v>
      </c>
      <c r="F16" s="156">
        <v>20756</v>
      </c>
      <c r="G16" s="442">
        <v>201876</v>
      </c>
      <c r="H16" s="158">
        <v>4192422</v>
      </c>
      <c r="I16" s="237"/>
    </row>
    <row r="17" spans="1:12" ht="7.9" customHeight="1" x14ac:dyDescent="0.15">
      <c r="A17" s="75" t="s">
        <v>565</v>
      </c>
      <c r="B17" s="51">
        <v>7240</v>
      </c>
      <c r="C17" s="51">
        <v>3476</v>
      </c>
      <c r="D17" s="51">
        <v>1485</v>
      </c>
      <c r="E17" s="51">
        <v>2767</v>
      </c>
      <c r="F17" s="51">
        <v>3517</v>
      </c>
      <c r="G17" s="157">
        <v>18486</v>
      </c>
      <c r="H17" s="103">
        <v>629370</v>
      </c>
      <c r="I17" s="237"/>
    </row>
    <row r="18" spans="1:12" ht="7.9" customHeight="1" x14ac:dyDescent="0.15">
      <c r="A18" s="75"/>
      <c r="B18" s="51"/>
      <c r="C18" s="51"/>
      <c r="D18" s="51"/>
      <c r="E18" s="51"/>
      <c r="F18" s="51"/>
      <c r="G18" s="157"/>
      <c r="H18" s="103"/>
      <c r="I18" s="237"/>
    </row>
    <row r="19" spans="1:12" ht="7.9" customHeight="1" x14ac:dyDescent="0.15">
      <c r="A19" s="1014" t="s">
        <v>1109</v>
      </c>
      <c r="B19" s="1035">
        <v>7.2999999999999995E-2</v>
      </c>
      <c r="C19" s="1036">
        <v>6.4000000000000001E-2</v>
      </c>
      <c r="D19" s="1036">
        <v>3.6999999999999998E-2</v>
      </c>
      <c r="E19" s="1036">
        <v>4.7E-2</v>
      </c>
      <c r="F19" s="1036">
        <v>3.3000000000000002E-2</v>
      </c>
      <c r="G19" s="1037">
        <v>5.7000000000000002E-2</v>
      </c>
      <c r="H19" s="1038">
        <v>9.7000000000000003E-2</v>
      </c>
      <c r="I19" s="252"/>
    </row>
    <row r="20" spans="1:12" ht="7.9" customHeight="1" thickBot="1" x14ac:dyDescent="0.2">
      <c r="A20" s="1000"/>
      <c r="B20" s="1001"/>
      <c r="C20" s="1001"/>
      <c r="D20" s="1001"/>
      <c r="E20" s="1001"/>
      <c r="F20" s="1001"/>
      <c r="G20" s="1002"/>
      <c r="H20" s="1001"/>
    </row>
    <row r="21" spans="1:12" ht="7.9" customHeight="1" thickTop="1" x14ac:dyDescent="0.15">
      <c r="A21" s="175" t="s">
        <v>1091</v>
      </c>
      <c r="B21" s="21"/>
      <c r="C21" s="21"/>
      <c r="D21" s="21"/>
      <c r="E21" s="21"/>
      <c r="F21" s="21"/>
      <c r="G21" s="21"/>
      <c r="H21" s="27"/>
      <c r="L21" s="53"/>
    </row>
    <row r="22" spans="1:12" ht="7.9" customHeight="1" x14ac:dyDescent="0.15">
      <c r="A22" s="140" t="s">
        <v>320</v>
      </c>
      <c r="B22" s="21"/>
      <c r="C22" s="21"/>
      <c r="D22" s="21"/>
      <c r="E22" s="21"/>
      <c r="F22" s="21"/>
      <c r="G22" s="21"/>
      <c r="H22" s="27"/>
    </row>
    <row r="23" spans="1:12" ht="7.9" customHeight="1" x14ac:dyDescent="0.15">
      <c r="A23" s="140"/>
      <c r="B23" s="21"/>
      <c r="C23" s="21"/>
      <c r="D23" s="21"/>
      <c r="E23" s="21"/>
      <c r="F23" s="21"/>
      <c r="G23" s="21"/>
      <c r="H23" s="27"/>
    </row>
    <row r="24" spans="1:12" ht="7.9" customHeight="1" x14ac:dyDescent="0.15">
      <c r="B24" s="577"/>
      <c r="C24" s="577"/>
      <c r="D24" s="577"/>
      <c r="E24" s="577"/>
      <c r="F24" s="577"/>
      <c r="G24" s="577"/>
      <c r="H24" s="577"/>
    </row>
    <row r="25" spans="1:12" ht="7.9" customHeight="1" x14ac:dyDescent="0.15">
      <c r="G25" s="54"/>
      <c r="H25" s="53"/>
    </row>
    <row r="26" spans="1:12" ht="7.9" customHeight="1" x14ac:dyDescent="0.15">
      <c r="B26" s="51"/>
      <c r="C26" s="51"/>
      <c r="D26" s="51"/>
      <c r="E26" s="51"/>
      <c r="F26" s="51"/>
      <c r="G26" s="51"/>
      <c r="H26" s="51"/>
    </row>
    <row r="27" spans="1:12" ht="7.9" customHeight="1" x14ac:dyDescent="0.15">
      <c r="A27" s="368" t="s">
        <v>36</v>
      </c>
      <c r="B27" s="443">
        <f>B7*B19</f>
        <v>44624.899999999994</v>
      </c>
      <c r="C27" s="443">
        <f t="shared" ref="C27:F27" si="0">C7*C19</f>
        <v>22506.815999999999</v>
      </c>
      <c r="D27" s="443">
        <f t="shared" si="0"/>
        <v>4935.6149999999998</v>
      </c>
      <c r="E27" s="443">
        <f t="shared" si="0"/>
        <v>11744.971</v>
      </c>
      <c r="F27" s="443">
        <f t="shared" si="0"/>
        <v>9693.3209999999999</v>
      </c>
      <c r="G27" s="443">
        <f>G7*G19</f>
        <v>93479.65800000001</v>
      </c>
      <c r="H27" s="443">
        <f>H7*H19</f>
        <v>2764189.0180000002</v>
      </c>
    </row>
    <row r="28" spans="1:12" ht="7.9" customHeight="1" x14ac:dyDescent="0.15">
      <c r="A28" s="368"/>
      <c r="B28" s="528"/>
      <c r="C28" s="528"/>
      <c r="D28" s="528"/>
      <c r="E28" s="528"/>
      <c r="F28" s="528"/>
      <c r="G28" s="528"/>
      <c r="H28" s="528"/>
    </row>
    <row r="29" spans="1:12" ht="8.25" customHeight="1" x14ac:dyDescent="0.15">
      <c r="A29" s="368"/>
      <c r="B29" s="528"/>
      <c r="C29" s="528"/>
      <c r="D29" s="528"/>
      <c r="E29" s="528"/>
      <c r="F29" s="528"/>
      <c r="G29" s="528"/>
      <c r="H29" s="528"/>
    </row>
    <row r="30" spans="1:12" ht="9.9499999999999993" customHeight="1" x14ac:dyDescent="0.15">
      <c r="B30" s="65"/>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5"/>
  <dimension ref="A1:R27"/>
  <sheetViews>
    <sheetView zoomScale="140" zoomScaleNormal="140" workbookViewId="0">
      <selection sqref="A1:H1"/>
    </sheetView>
  </sheetViews>
  <sheetFormatPr baseColWidth="10" defaultRowHeight="9.9499999999999993" customHeight="1" x14ac:dyDescent="0.15"/>
  <cols>
    <col min="1" max="1" width="27.5703125" style="53" customWidth="1"/>
    <col min="2" max="2" width="6.7109375" style="53" customWidth="1"/>
    <col min="3" max="3" width="6.85546875" style="53" bestFit="1" customWidth="1"/>
    <col min="4" max="6" width="6.7109375" style="53" customWidth="1"/>
    <col min="7" max="7" width="6.85546875" style="53" customWidth="1"/>
    <col min="8" max="8" width="9.42578125" style="54" customWidth="1"/>
    <col min="9" max="10" width="7.7109375" style="234" customWidth="1"/>
    <col min="11" max="11" width="21.42578125" style="252" customWidth="1"/>
    <col min="12" max="12" width="11.42578125" style="252" customWidth="1"/>
    <col min="13" max="16384" width="11.42578125" style="53"/>
  </cols>
  <sheetData>
    <row r="1" spans="1:18" ht="15" customHeight="1" x14ac:dyDescent="0.15">
      <c r="A1" s="1093" t="s">
        <v>374</v>
      </c>
      <c r="B1" s="1093"/>
      <c r="C1" s="1093"/>
      <c r="D1" s="1093"/>
      <c r="E1" s="1093"/>
      <c r="F1" s="1093"/>
      <c r="G1" s="1093"/>
      <c r="H1" s="1093"/>
      <c r="I1" s="188"/>
      <c r="J1" s="169"/>
      <c r="K1" s="859"/>
      <c r="L1" s="255"/>
      <c r="M1" s="65"/>
      <c r="N1" s="65"/>
      <c r="O1" s="65"/>
    </row>
    <row r="2" spans="1:18" ht="8.4499999999999993" customHeight="1" x14ac:dyDescent="0.15">
      <c r="A2" s="1097" t="s">
        <v>940</v>
      </c>
      <c r="B2" s="1097"/>
      <c r="C2" s="1097"/>
      <c r="D2" s="1097"/>
      <c r="E2" s="1097"/>
      <c r="F2" s="1097"/>
      <c r="G2" s="1097"/>
      <c r="H2" s="1097"/>
      <c r="I2" s="169"/>
      <c r="J2" s="169"/>
      <c r="K2" s="255"/>
      <c r="L2" s="255"/>
      <c r="M2" s="65"/>
      <c r="N2" s="65"/>
      <c r="O2" s="65"/>
    </row>
    <row r="3" spans="1:18" ht="9.9499999999999993" customHeight="1" x14ac:dyDescent="0.15">
      <c r="A3" s="56"/>
      <c r="B3" s="57"/>
      <c r="I3" s="169"/>
      <c r="J3" s="169"/>
      <c r="K3" s="255"/>
      <c r="L3" s="255"/>
      <c r="M3" s="65"/>
      <c r="N3" s="65"/>
      <c r="O3" s="65"/>
    </row>
    <row r="4" spans="1:18" s="57" customFormat="1" ht="20.100000000000001" customHeight="1" x14ac:dyDescent="0.15">
      <c r="A4" s="58"/>
      <c r="B4" s="37" t="s">
        <v>893</v>
      </c>
      <c r="C4" s="22" t="s">
        <v>341</v>
      </c>
      <c r="D4" s="22" t="s">
        <v>334</v>
      </c>
      <c r="E4" s="22" t="s">
        <v>335</v>
      </c>
      <c r="F4" s="22" t="s">
        <v>336</v>
      </c>
      <c r="G4" s="23" t="s">
        <v>342</v>
      </c>
      <c r="H4" s="88" t="s">
        <v>338</v>
      </c>
      <c r="I4" s="328"/>
      <c r="J4" s="328"/>
      <c r="K4" s="255"/>
      <c r="L4" s="255"/>
      <c r="M4" s="170"/>
      <c r="N4" s="170"/>
      <c r="O4" s="170"/>
    </row>
    <row r="5" spans="1:18" ht="7.9" customHeight="1" x14ac:dyDescent="0.15">
      <c r="A5" s="60"/>
      <c r="B5" s="22"/>
      <c r="C5" s="22"/>
      <c r="D5" s="22"/>
      <c r="E5" s="22"/>
      <c r="F5" s="22"/>
      <c r="G5" s="23"/>
      <c r="H5" s="23"/>
      <c r="I5" s="169"/>
      <c r="J5" s="169"/>
      <c r="K5" s="255"/>
      <c r="L5" s="255"/>
      <c r="M5" s="65"/>
      <c r="N5" s="65"/>
      <c r="O5" s="65"/>
    </row>
    <row r="6" spans="1:18" ht="7.9" customHeight="1" x14ac:dyDescent="0.15">
      <c r="A6" s="1014" t="s">
        <v>1015</v>
      </c>
      <c r="B6" s="1034">
        <v>83709</v>
      </c>
      <c r="C6" s="1034">
        <v>64126</v>
      </c>
      <c r="D6" s="1034">
        <v>15659</v>
      </c>
      <c r="E6" s="1034">
        <v>38420</v>
      </c>
      <c r="F6" s="1034">
        <v>22553</v>
      </c>
      <c r="G6" s="1034">
        <f>SUM(B6:F6)</f>
        <v>224467</v>
      </c>
      <c r="H6" s="1034">
        <v>4759720</v>
      </c>
      <c r="I6" s="340"/>
      <c r="J6" s="858"/>
      <c r="K6" s="652"/>
      <c r="L6" s="652"/>
      <c r="M6" s="652"/>
      <c r="N6" s="652"/>
      <c r="O6" s="652"/>
      <c r="P6" s="652"/>
      <c r="Q6" s="652"/>
      <c r="R6" s="65"/>
    </row>
    <row r="7" spans="1:18" ht="7.9" customHeight="1" x14ac:dyDescent="0.15">
      <c r="A7" s="55" t="s">
        <v>321</v>
      </c>
      <c r="B7" s="621">
        <v>0.83299999999999996</v>
      </c>
      <c r="C7" s="621">
        <v>0.66500000000000004</v>
      </c>
      <c r="D7" s="621">
        <v>0.68500000000000005</v>
      </c>
      <c r="E7" s="621">
        <v>0.749</v>
      </c>
      <c r="F7" s="621">
        <v>0.51700000000000002</v>
      </c>
      <c r="G7" s="813">
        <v>0.72799999999999998</v>
      </c>
      <c r="H7" s="812">
        <v>0.84099999999999997</v>
      </c>
      <c r="I7" s="340"/>
      <c r="J7" s="856"/>
      <c r="K7" s="653"/>
      <c r="L7" s="653"/>
      <c r="M7" s="653"/>
      <c r="N7" s="653"/>
      <c r="O7" s="653"/>
      <c r="P7" s="652"/>
      <c r="Q7" s="653"/>
      <c r="R7" s="65"/>
    </row>
    <row r="8" spans="1:18" ht="7.9" customHeight="1" x14ac:dyDescent="0.15">
      <c r="A8" s="55" t="s">
        <v>322</v>
      </c>
      <c r="B8" s="621">
        <v>0.16700000000000001</v>
      </c>
      <c r="C8" s="621">
        <v>0.33500000000000002</v>
      </c>
      <c r="D8" s="621">
        <v>0.315</v>
      </c>
      <c r="E8" s="621">
        <v>0.251</v>
      </c>
      <c r="F8" s="621">
        <v>0.48299999999999998</v>
      </c>
      <c r="G8" s="813">
        <v>0.27200000000000002</v>
      </c>
      <c r="H8" s="812">
        <v>0.159</v>
      </c>
      <c r="I8" s="340"/>
      <c r="J8" s="856"/>
      <c r="K8" s="653"/>
      <c r="L8" s="653"/>
      <c r="M8" s="653"/>
      <c r="N8" s="653"/>
      <c r="O8" s="653"/>
      <c r="P8" s="652"/>
      <c r="Q8" s="653"/>
      <c r="R8" s="65"/>
    </row>
    <row r="9" spans="1:18" ht="7.9" customHeight="1" x14ac:dyDescent="0.15">
      <c r="A9" s="55" t="s">
        <v>264</v>
      </c>
      <c r="B9" s="530">
        <v>5.6</v>
      </c>
      <c r="C9" s="530">
        <v>5.18</v>
      </c>
      <c r="D9" s="530">
        <v>4.6900000000000004</v>
      </c>
      <c r="E9" s="530">
        <v>4.97</v>
      </c>
      <c r="F9" s="530">
        <v>4.93</v>
      </c>
      <c r="G9" s="529">
        <v>5.24</v>
      </c>
      <c r="H9" s="640">
        <v>5.72</v>
      </c>
      <c r="I9" s="340"/>
      <c r="J9" s="856"/>
      <c r="K9" s="654"/>
      <c r="L9" s="654"/>
      <c r="M9" s="654"/>
      <c r="N9" s="654"/>
      <c r="O9" s="654"/>
      <c r="P9" s="654"/>
      <c r="Q9" s="655"/>
      <c r="R9" s="65"/>
    </row>
    <row r="10" spans="1:18" ht="7.9" customHeight="1" x14ac:dyDescent="0.15">
      <c r="A10" s="142" t="s">
        <v>1016</v>
      </c>
      <c r="B10" s="143">
        <v>0.107</v>
      </c>
      <c r="C10" s="143">
        <v>0.126</v>
      </c>
      <c r="D10" s="143">
        <v>0.13600000000000001</v>
      </c>
      <c r="E10" s="143">
        <v>0.127</v>
      </c>
      <c r="F10" s="143">
        <v>0.121</v>
      </c>
      <c r="G10" s="187">
        <v>0.11899999999999999</v>
      </c>
      <c r="H10" s="441">
        <v>9.8000000000000004E-2</v>
      </c>
      <c r="I10" s="532"/>
      <c r="J10" s="857"/>
      <c r="K10" s="656"/>
      <c r="L10" s="656"/>
      <c r="M10" s="656"/>
      <c r="N10" s="656"/>
      <c r="O10" s="656"/>
      <c r="P10" s="656"/>
      <c r="Q10" s="656"/>
      <c r="R10" s="65"/>
    </row>
    <row r="11" spans="1:18" ht="7.9" customHeight="1" x14ac:dyDescent="0.15">
      <c r="A11" s="142" t="s">
        <v>118</v>
      </c>
      <c r="B11" s="121">
        <v>2.5999999999999999E-2</v>
      </c>
      <c r="C11" s="121">
        <v>3.3000000000000002E-2</v>
      </c>
      <c r="D11" s="121">
        <v>4.3999999999999997E-2</v>
      </c>
      <c r="E11" s="121">
        <v>4.3999999999999997E-2</v>
      </c>
      <c r="F11" s="121">
        <v>3.7999999999999999E-2</v>
      </c>
      <c r="G11" s="527">
        <v>3.4000000000000002E-2</v>
      </c>
      <c r="H11" s="121">
        <v>0.03</v>
      </c>
      <c r="I11" s="532"/>
      <c r="J11" s="857"/>
      <c r="K11" s="656"/>
      <c r="L11" s="656"/>
      <c r="M11" s="656"/>
      <c r="N11" s="656"/>
      <c r="O11" s="656"/>
      <c r="P11" s="656"/>
      <c r="Q11" s="656"/>
      <c r="R11" s="65"/>
    </row>
    <row r="12" spans="1:18" ht="7.9" customHeight="1" x14ac:dyDescent="0.15">
      <c r="A12" s="129" t="s">
        <v>412</v>
      </c>
      <c r="B12" s="463">
        <f t="shared" ref="B12:H12" si="0">B6/B27*10000</f>
        <v>599.55306942464847</v>
      </c>
      <c r="C12" s="463">
        <f t="shared" si="0"/>
        <v>788.87218563087879</v>
      </c>
      <c r="D12" s="463">
        <f t="shared" si="0"/>
        <v>510.11831852180029</v>
      </c>
      <c r="E12" s="463">
        <f t="shared" si="0"/>
        <v>678.64391331304353</v>
      </c>
      <c r="F12" s="463">
        <f t="shared" si="0"/>
        <v>334.67184263166956</v>
      </c>
      <c r="G12" s="464">
        <f t="shared" si="0"/>
        <v>597.61403792757983</v>
      </c>
      <c r="H12" s="463">
        <f t="shared" si="0"/>
        <v>736.5887767970047</v>
      </c>
      <c r="I12" s="340"/>
      <c r="J12" s="657"/>
      <c r="K12" s="658"/>
      <c r="L12" s="658"/>
      <c r="M12" s="658"/>
      <c r="N12" s="658"/>
      <c r="O12" s="658"/>
      <c r="P12" s="659"/>
      <c r="Q12" s="658"/>
      <c r="R12" s="65"/>
    </row>
    <row r="13" spans="1:18" ht="7.9" customHeight="1" x14ac:dyDescent="0.15">
      <c r="A13" s="69"/>
      <c r="B13" s="70"/>
      <c r="C13" s="70"/>
      <c r="D13" s="70"/>
      <c r="E13" s="70"/>
      <c r="F13" s="70"/>
      <c r="G13" s="71"/>
      <c r="H13" s="72"/>
      <c r="I13" s="169"/>
      <c r="J13" s="169"/>
      <c r="K13" s="255"/>
      <c r="L13" s="255"/>
      <c r="M13" s="65"/>
      <c r="N13" s="65"/>
      <c r="O13" s="65"/>
      <c r="P13" s="65"/>
      <c r="Q13" s="65"/>
      <c r="R13" s="65"/>
    </row>
    <row r="14" spans="1:18" ht="7.9" customHeight="1" x14ac:dyDescent="0.15">
      <c r="A14" s="1014" t="s">
        <v>813</v>
      </c>
      <c r="B14" s="1034">
        <f>SUM(B15:B17)</f>
        <v>3551</v>
      </c>
      <c r="C14" s="1034">
        <f t="shared" ref="C14:H14" si="1">SUM(C15:C17)</f>
        <v>983</v>
      </c>
      <c r="D14" s="1034">
        <f t="shared" si="1"/>
        <v>215</v>
      </c>
      <c r="E14" s="1034">
        <f t="shared" si="1"/>
        <v>439</v>
      </c>
      <c r="F14" s="1034">
        <f t="shared" si="1"/>
        <v>1106</v>
      </c>
      <c r="G14" s="1034">
        <f t="shared" si="1"/>
        <v>6294</v>
      </c>
      <c r="H14" s="1034">
        <f t="shared" si="1"/>
        <v>113041</v>
      </c>
      <c r="I14" s="589"/>
      <c r="J14" s="531"/>
      <c r="K14" s="531"/>
      <c r="L14" s="533"/>
      <c r="M14" s="533"/>
      <c r="N14" s="533"/>
      <c r="O14" s="172"/>
      <c r="P14" s="534"/>
    </row>
    <row r="15" spans="1:18" ht="7.9" customHeight="1" x14ac:dyDescent="0.15">
      <c r="A15" s="43" t="s">
        <v>165</v>
      </c>
      <c r="B15" s="512">
        <v>891</v>
      </c>
      <c r="C15" s="512">
        <v>266</v>
      </c>
      <c r="D15" s="512">
        <v>46</v>
      </c>
      <c r="E15" s="512">
        <v>119</v>
      </c>
      <c r="F15" s="512">
        <v>259</v>
      </c>
      <c r="G15" s="511">
        <v>1581</v>
      </c>
      <c r="H15" s="513">
        <v>30458</v>
      </c>
      <c r="I15" s="589"/>
      <c r="J15" s="531"/>
      <c r="K15" s="531"/>
      <c r="L15" s="533"/>
      <c r="M15" s="533"/>
      <c r="N15" s="533"/>
      <c r="O15" s="172"/>
      <c r="P15" s="534"/>
    </row>
    <row r="16" spans="1:18" ht="7.9" customHeight="1" x14ac:dyDescent="0.15">
      <c r="A16" s="53" t="s">
        <v>166</v>
      </c>
      <c r="B16" s="512">
        <v>1657</v>
      </c>
      <c r="C16" s="512">
        <v>482</v>
      </c>
      <c r="D16" s="512">
        <v>107</v>
      </c>
      <c r="E16" s="512">
        <v>234</v>
      </c>
      <c r="F16" s="512">
        <v>592</v>
      </c>
      <c r="G16" s="511">
        <v>3072</v>
      </c>
      <c r="H16" s="513">
        <v>50833</v>
      </c>
      <c r="I16" s="589"/>
      <c r="J16" s="531"/>
      <c r="K16" s="531"/>
      <c r="L16" s="255"/>
      <c r="M16" s="65"/>
      <c r="N16" s="65"/>
      <c r="O16" s="65"/>
    </row>
    <row r="17" spans="1:15" ht="7.9" customHeight="1" x14ac:dyDescent="0.15">
      <c r="A17" s="39" t="s">
        <v>812</v>
      </c>
      <c r="B17" s="512">
        <v>1003</v>
      </c>
      <c r="C17" s="512">
        <v>235</v>
      </c>
      <c r="D17" s="512">
        <v>62</v>
      </c>
      <c r="E17" s="512">
        <v>86</v>
      </c>
      <c r="F17" s="512">
        <v>255</v>
      </c>
      <c r="G17" s="511">
        <v>1641</v>
      </c>
      <c r="H17" s="512">
        <v>31750</v>
      </c>
      <c r="I17" s="589"/>
      <c r="J17" s="531"/>
      <c r="K17" s="531"/>
      <c r="L17" s="169"/>
      <c r="M17" s="65"/>
      <c r="N17" s="65"/>
      <c r="O17" s="65"/>
    </row>
    <row r="18" spans="1:15" ht="7.9" customHeight="1" thickBot="1" x14ac:dyDescent="0.2">
      <c r="A18" s="1000"/>
      <c r="B18" s="1001"/>
      <c r="C18" s="1001"/>
      <c r="D18" s="1001"/>
      <c r="E18" s="1001"/>
      <c r="F18" s="1001"/>
      <c r="G18" s="1002"/>
      <c r="H18" s="1001"/>
      <c r="I18" s="169"/>
      <c r="J18" s="169"/>
      <c r="K18" s="859"/>
      <c r="L18" s="255"/>
      <c r="M18" s="65"/>
      <c r="N18" s="65"/>
      <c r="O18" s="65"/>
    </row>
    <row r="19" spans="1:15" ht="7.9" customHeight="1" thickTop="1" x14ac:dyDescent="0.15">
      <c r="A19" s="13" t="s">
        <v>861</v>
      </c>
      <c r="B19" s="144"/>
      <c r="C19" s="144"/>
      <c r="D19" s="144"/>
      <c r="E19" s="144"/>
      <c r="F19" s="144"/>
      <c r="G19" s="144"/>
      <c r="H19" s="144"/>
      <c r="I19" s="240"/>
      <c r="J19" s="169"/>
      <c r="K19" s="859"/>
      <c r="L19" s="255"/>
      <c r="M19" s="65"/>
      <c r="N19" s="65"/>
      <c r="O19" s="65"/>
    </row>
    <row r="20" spans="1:15" ht="7.9" customHeight="1" x14ac:dyDescent="0.15">
      <c r="A20" s="275" t="s">
        <v>811</v>
      </c>
      <c r="B20" s="144"/>
      <c r="E20" s="144"/>
      <c r="F20" s="144"/>
      <c r="G20" s="144"/>
      <c r="H20" s="144"/>
      <c r="I20" s="169"/>
      <c r="J20" s="169"/>
      <c r="K20" s="859"/>
      <c r="L20" s="255"/>
      <c r="M20" s="65"/>
      <c r="N20" s="65"/>
      <c r="O20" s="65"/>
    </row>
    <row r="21" spans="1:15" ht="7.9" customHeight="1" x14ac:dyDescent="0.15">
      <c r="A21" s="275" t="s">
        <v>197</v>
      </c>
      <c r="B21" s="21"/>
      <c r="C21" s="21"/>
      <c r="D21" s="21"/>
      <c r="E21" s="21"/>
      <c r="F21" s="21"/>
      <c r="G21" s="21"/>
      <c r="H21" s="27"/>
      <c r="I21" s="169"/>
      <c r="J21" s="169"/>
      <c r="K21" s="859"/>
      <c r="L21" s="255"/>
      <c r="M21" s="65"/>
      <c r="N21" s="65"/>
      <c r="O21" s="65"/>
    </row>
    <row r="22" spans="1:15" ht="7.9" customHeight="1" x14ac:dyDescent="0.15">
      <c r="A22" s="275" t="s">
        <v>198</v>
      </c>
      <c r="I22" s="169"/>
      <c r="J22" s="169"/>
      <c r="K22" s="859"/>
      <c r="L22" s="255"/>
      <c r="M22" s="65"/>
      <c r="N22" s="65"/>
      <c r="O22" s="65"/>
    </row>
    <row r="23" spans="1:15" ht="7.9" customHeight="1" x14ac:dyDescent="0.15">
      <c r="A23" s="462" t="s">
        <v>411</v>
      </c>
      <c r="B23" s="65"/>
      <c r="D23" s="255"/>
      <c r="E23" s="169"/>
      <c r="F23" s="169"/>
      <c r="I23" s="169"/>
      <c r="J23" s="169"/>
      <c r="K23" s="255"/>
      <c r="L23" s="255"/>
      <c r="M23" s="65"/>
      <c r="N23" s="65"/>
      <c r="O23" s="65"/>
    </row>
    <row r="24" spans="1:15" ht="7.9" customHeight="1" x14ac:dyDescent="0.15">
      <c r="A24" s="123"/>
      <c r="G24" s="43"/>
      <c r="I24" s="169"/>
      <c r="J24" s="169"/>
      <c r="K24" s="255"/>
      <c r="L24" s="255"/>
      <c r="M24" s="65"/>
      <c r="N24" s="65"/>
      <c r="O24" s="65"/>
    </row>
    <row r="27" spans="1:15" ht="9.9499999999999993" customHeight="1" x14ac:dyDescent="0.15">
      <c r="A27" s="593" t="s">
        <v>1017</v>
      </c>
      <c r="B27" s="594">
        <v>1396190</v>
      </c>
      <c r="C27" s="594">
        <v>812882</v>
      </c>
      <c r="D27" s="594">
        <v>306968</v>
      </c>
      <c r="E27" s="594">
        <v>566129</v>
      </c>
      <c r="F27" s="594">
        <v>673884</v>
      </c>
      <c r="G27" s="594">
        <v>3756053</v>
      </c>
      <c r="H27" s="595">
        <v>64618416</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6"/>
  <dimension ref="A1:L34"/>
  <sheetViews>
    <sheetView zoomScale="140" zoomScaleNormal="140" workbookViewId="0">
      <selection sqref="A1:G1"/>
    </sheetView>
  </sheetViews>
  <sheetFormatPr baseColWidth="10" defaultRowHeight="9.9499999999999993" customHeight="1" x14ac:dyDescent="0.15"/>
  <cols>
    <col min="1" max="1" width="27.28515625" style="53" customWidth="1"/>
    <col min="2" max="6" width="6.7109375" style="53" customWidth="1"/>
    <col min="7" max="7" width="6.85546875" style="53" customWidth="1"/>
    <col min="8" max="8" width="8.7109375" style="27" customWidth="1"/>
    <col min="9" max="10" width="7.7109375" style="234" customWidth="1"/>
    <col min="11" max="11" width="21.42578125" style="252" customWidth="1"/>
    <col min="12" max="12" width="11.42578125" style="252" customWidth="1"/>
    <col min="13" max="16384" width="11.42578125" style="53"/>
  </cols>
  <sheetData>
    <row r="1" spans="1:11" ht="15" customHeight="1" x14ac:dyDescent="0.15">
      <c r="A1" s="1093" t="s">
        <v>390</v>
      </c>
      <c r="B1" s="1093"/>
      <c r="C1" s="1093"/>
      <c r="D1" s="1093"/>
      <c r="E1" s="1093"/>
      <c r="F1" s="1093"/>
      <c r="G1" s="1093"/>
      <c r="H1" s="777"/>
      <c r="I1" s="169"/>
      <c r="J1" s="169"/>
      <c r="K1" s="255"/>
    </row>
    <row r="2" spans="1:11" ht="9.9499999999999993" customHeight="1" x14ac:dyDescent="0.2">
      <c r="A2" s="1095" t="s">
        <v>940</v>
      </c>
      <c r="B2" s="1095"/>
      <c r="C2" s="1095"/>
      <c r="D2" s="1095"/>
      <c r="E2" s="1095"/>
      <c r="F2" s="1095"/>
      <c r="G2" s="1095"/>
      <c r="H2" s="778"/>
      <c r="I2" s="519"/>
      <c r="J2" s="169"/>
      <c r="K2" s="255"/>
    </row>
    <row r="3" spans="1:11" ht="7.9" customHeight="1" x14ac:dyDescent="0.15">
      <c r="A3" s="56"/>
      <c r="B3" s="57"/>
      <c r="H3" s="87"/>
      <c r="I3" s="169"/>
      <c r="J3" s="169"/>
      <c r="K3" s="255"/>
    </row>
    <row r="4" spans="1:11" ht="20.100000000000001" customHeight="1" x14ac:dyDescent="0.15">
      <c r="A4" s="58"/>
      <c r="B4" s="37" t="s">
        <v>893</v>
      </c>
      <c r="C4" s="22" t="s">
        <v>341</v>
      </c>
      <c r="D4" s="22" t="s">
        <v>334</v>
      </c>
      <c r="E4" s="22" t="s">
        <v>335</v>
      </c>
      <c r="F4" s="22" t="s">
        <v>336</v>
      </c>
      <c r="G4" s="23" t="s">
        <v>342</v>
      </c>
      <c r="H4" s="779"/>
      <c r="I4" s="169"/>
      <c r="J4" s="169"/>
      <c r="K4" s="255"/>
    </row>
    <row r="5" spans="1:11" ht="7.9" customHeight="1" x14ac:dyDescent="0.15">
      <c r="A5" s="78"/>
      <c r="B5" s="74"/>
      <c r="C5" s="74"/>
      <c r="D5" s="74"/>
      <c r="E5" s="74"/>
      <c r="F5" s="74"/>
      <c r="G5" s="74"/>
      <c r="H5" s="74"/>
      <c r="I5" s="169"/>
      <c r="J5" s="169"/>
      <c r="K5" s="255"/>
    </row>
    <row r="6" spans="1:11" ht="7.9" customHeight="1" x14ac:dyDescent="0.15">
      <c r="A6" s="1039" t="s">
        <v>941</v>
      </c>
      <c r="B6" s="1040" t="s">
        <v>981</v>
      </c>
      <c r="C6" s="1040" t="s">
        <v>982</v>
      </c>
      <c r="D6" s="1040" t="s">
        <v>983</v>
      </c>
      <c r="E6" s="1040" t="s">
        <v>984</v>
      </c>
      <c r="F6" s="1040" t="s">
        <v>985</v>
      </c>
      <c r="G6" s="1040" t="s">
        <v>986</v>
      </c>
      <c r="H6" s="247"/>
      <c r="I6" s="169"/>
      <c r="J6" s="169"/>
      <c r="K6" s="255"/>
    </row>
    <row r="7" spans="1:11" ht="7.9" customHeight="1" x14ac:dyDescent="0.15">
      <c r="A7" s="20" t="s">
        <v>399</v>
      </c>
      <c r="B7" s="147" t="s">
        <v>987</v>
      </c>
      <c r="C7" s="147" t="s">
        <v>988</v>
      </c>
      <c r="D7" s="147" t="s">
        <v>989</v>
      </c>
      <c r="E7" s="147" t="s">
        <v>990</v>
      </c>
      <c r="F7" s="147" t="s">
        <v>991</v>
      </c>
      <c r="G7" s="465" t="s">
        <v>992</v>
      </c>
      <c r="H7" s="780"/>
      <c r="I7" s="169"/>
      <c r="J7" s="169"/>
      <c r="K7" s="255"/>
    </row>
    <row r="8" spans="1:11" ht="7.9" customHeight="1" x14ac:dyDescent="0.15">
      <c r="A8" s="20" t="s">
        <v>400</v>
      </c>
      <c r="B8" s="147" t="s">
        <v>993</v>
      </c>
      <c r="C8" s="147" t="s">
        <v>994</v>
      </c>
      <c r="D8" s="147" t="s">
        <v>995</v>
      </c>
      <c r="E8" s="147" t="s">
        <v>996</v>
      </c>
      <c r="F8" s="147" t="s">
        <v>997</v>
      </c>
      <c r="G8" s="465" t="s">
        <v>998</v>
      </c>
      <c r="H8" s="780"/>
      <c r="I8" s="169"/>
      <c r="J8" s="169"/>
      <c r="K8" s="255"/>
    </row>
    <row r="9" spans="1:11" ht="7.9" customHeight="1" x14ac:dyDescent="0.15">
      <c r="A9" s="44" t="s">
        <v>395</v>
      </c>
      <c r="B9" s="146">
        <v>0.373</v>
      </c>
      <c r="C9" s="146">
        <v>0.432</v>
      </c>
      <c r="D9" s="146">
        <v>0.377</v>
      </c>
      <c r="E9" s="146">
        <v>0.44</v>
      </c>
      <c r="F9" s="146">
        <v>0.26300000000000001</v>
      </c>
      <c r="G9" s="114">
        <v>0.378</v>
      </c>
      <c r="H9" s="780"/>
      <c r="I9" s="169"/>
      <c r="J9" s="169"/>
      <c r="K9" s="255"/>
    </row>
    <row r="10" spans="1:11" ht="7.9" customHeight="1" x14ac:dyDescent="0.15">
      <c r="A10" s="136"/>
      <c r="B10" s="146"/>
      <c r="C10" s="146"/>
      <c r="D10" s="146"/>
      <c r="E10" s="146"/>
      <c r="F10" s="146"/>
      <c r="G10" s="114"/>
      <c r="H10" s="780"/>
      <c r="I10" s="169"/>
      <c r="J10" s="169"/>
      <c r="K10" s="255"/>
    </row>
    <row r="11" spans="1:11" ht="7.9" customHeight="1" x14ac:dyDescent="0.15">
      <c r="A11" s="1039" t="s">
        <v>942</v>
      </c>
      <c r="B11" s="1040" t="s">
        <v>999</v>
      </c>
      <c r="C11" s="1040" t="s">
        <v>1000</v>
      </c>
      <c r="D11" s="1040" t="s">
        <v>1001</v>
      </c>
      <c r="E11" s="1040" t="s">
        <v>1002</v>
      </c>
      <c r="F11" s="1040" t="s">
        <v>1003</v>
      </c>
      <c r="G11" s="1040" t="s">
        <v>1004</v>
      </c>
      <c r="H11" s="780"/>
      <c r="I11" s="169"/>
      <c r="J11" s="169"/>
      <c r="K11" s="255"/>
    </row>
    <row r="12" spans="1:11" ht="7.9" customHeight="1" x14ac:dyDescent="0.15">
      <c r="A12" s="17" t="s">
        <v>396</v>
      </c>
      <c r="B12" s="137" t="s">
        <v>1005</v>
      </c>
      <c r="C12" s="137" t="s">
        <v>1006</v>
      </c>
      <c r="D12" s="137" t="s">
        <v>1007</v>
      </c>
      <c r="E12" s="137" t="s">
        <v>1008</v>
      </c>
      <c r="F12" s="137" t="s">
        <v>1009</v>
      </c>
      <c r="G12" s="138" t="s">
        <v>1010</v>
      </c>
      <c r="H12" s="780"/>
      <c r="I12" s="169"/>
      <c r="J12" s="169"/>
      <c r="K12" s="255"/>
    </row>
    <row r="13" spans="1:11" ht="7.9" customHeight="1" x14ac:dyDescent="0.15">
      <c r="A13" s="17" t="s">
        <v>391</v>
      </c>
      <c r="B13" s="137" t="s">
        <v>1011</v>
      </c>
      <c r="C13" s="137" t="s">
        <v>1012</v>
      </c>
      <c r="D13" s="137">
        <v>592</v>
      </c>
      <c r="E13" s="137" t="s">
        <v>1013</v>
      </c>
      <c r="F13" s="137">
        <v>585</v>
      </c>
      <c r="G13" s="138" t="s">
        <v>1014</v>
      </c>
      <c r="H13" s="780"/>
      <c r="I13" s="169"/>
      <c r="J13" s="169"/>
      <c r="K13" s="255"/>
    </row>
    <row r="14" spans="1:11" ht="7.9" customHeight="1" x14ac:dyDescent="0.15">
      <c r="A14" s="122" t="s">
        <v>395</v>
      </c>
      <c r="B14" s="148">
        <v>0.26700000000000002</v>
      </c>
      <c r="C14" s="148">
        <v>0.312</v>
      </c>
      <c r="D14" s="148">
        <v>0.27800000000000002</v>
      </c>
      <c r="E14" s="148">
        <v>0.314</v>
      </c>
      <c r="F14" s="148">
        <v>0.192</v>
      </c>
      <c r="G14" s="149">
        <v>0.28199999999999997</v>
      </c>
      <c r="H14" s="780"/>
      <c r="I14" s="169"/>
      <c r="J14" s="169"/>
      <c r="K14" s="255"/>
    </row>
    <row r="15" spans="1:11" ht="7.9" customHeight="1" x14ac:dyDescent="0.15">
      <c r="A15" s="145"/>
      <c r="B15" s="138"/>
      <c r="C15" s="138"/>
      <c r="D15" s="138"/>
      <c r="E15" s="138"/>
      <c r="F15" s="138"/>
      <c r="G15" s="138"/>
      <c r="H15" s="780"/>
      <c r="I15" s="169"/>
      <c r="J15" s="169"/>
      <c r="K15" s="255"/>
    </row>
    <row r="16" spans="1:11" ht="7.9" customHeight="1" x14ac:dyDescent="0.15">
      <c r="A16" s="1041" t="s">
        <v>163</v>
      </c>
      <c r="B16" s="1042">
        <v>0.23799999999999999</v>
      </c>
      <c r="C16" s="1042">
        <v>0.44500000000000001</v>
      </c>
      <c r="D16" s="1042">
        <v>0.51100000000000001</v>
      </c>
      <c r="E16" s="1042">
        <v>0.55800000000000005</v>
      </c>
      <c r="F16" s="1042">
        <v>0.253</v>
      </c>
      <c r="G16" s="1042">
        <v>0.33100000000000002</v>
      </c>
      <c r="H16" s="780"/>
      <c r="I16" s="169"/>
      <c r="J16" s="169"/>
      <c r="K16" s="255"/>
    </row>
    <row r="17" spans="1:11" ht="7.9" customHeight="1" x14ac:dyDescent="0.15">
      <c r="A17" s="17" t="s">
        <v>396</v>
      </c>
      <c r="B17" s="148">
        <v>0.27800000000000002</v>
      </c>
      <c r="C17" s="148">
        <v>0.53800000000000003</v>
      </c>
      <c r="D17" s="148">
        <v>0.59299999999999997</v>
      </c>
      <c r="E17" s="148">
        <v>0.68300000000000005</v>
      </c>
      <c r="F17" s="148">
        <v>0.27800000000000002</v>
      </c>
      <c r="G17" s="149">
        <v>0.38300000000000001</v>
      </c>
      <c r="H17" s="780"/>
      <c r="I17" s="169"/>
      <c r="J17" s="169"/>
      <c r="K17" s="255"/>
    </row>
    <row r="18" spans="1:11" ht="7.9" customHeight="1" x14ac:dyDescent="0.15">
      <c r="A18" s="17" t="s">
        <v>391</v>
      </c>
      <c r="B18" s="148">
        <v>0.17</v>
      </c>
      <c r="C18" s="148">
        <v>0.32100000000000001</v>
      </c>
      <c r="D18" s="148">
        <v>0.377</v>
      </c>
      <c r="E18" s="148">
        <v>0.39800000000000002</v>
      </c>
      <c r="F18" s="148">
        <v>0.185</v>
      </c>
      <c r="G18" s="149">
        <v>0.247</v>
      </c>
      <c r="H18" s="780"/>
      <c r="I18" s="169"/>
      <c r="J18" s="169"/>
      <c r="K18" s="255"/>
    </row>
    <row r="19" spans="1:11" ht="7.9" customHeight="1" x14ac:dyDescent="0.15">
      <c r="A19" s="122"/>
      <c r="B19" s="150"/>
      <c r="C19" s="150"/>
      <c r="D19" s="150"/>
      <c r="E19" s="150"/>
      <c r="F19" s="150"/>
      <c r="G19" s="150"/>
      <c r="H19" s="73"/>
      <c r="I19" s="169"/>
      <c r="J19" s="169"/>
      <c r="K19" s="255"/>
    </row>
    <row r="20" spans="1:11" ht="7.9" customHeight="1" x14ac:dyDescent="0.15">
      <c r="A20" s="1041" t="s">
        <v>943</v>
      </c>
      <c r="B20" s="1043">
        <v>17</v>
      </c>
      <c r="C20" s="1043">
        <v>9</v>
      </c>
      <c r="D20" s="1043">
        <v>7</v>
      </c>
      <c r="E20" s="1043">
        <v>6</v>
      </c>
      <c r="F20" s="1043">
        <v>10</v>
      </c>
      <c r="G20" s="1043">
        <v>11</v>
      </c>
      <c r="H20" s="781"/>
      <c r="I20" s="531"/>
      <c r="J20" s="169"/>
      <c r="K20" s="255"/>
    </row>
    <row r="21" spans="1:11" ht="7.9" customHeight="1" x14ac:dyDescent="0.15">
      <c r="A21" s="17" t="s">
        <v>396</v>
      </c>
      <c r="B21" s="814">
        <v>15</v>
      </c>
      <c r="C21" s="814">
        <v>7</v>
      </c>
      <c r="D21" s="814">
        <v>5</v>
      </c>
      <c r="E21" s="814">
        <v>5</v>
      </c>
      <c r="F21" s="814">
        <v>10</v>
      </c>
      <c r="G21" s="815">
        <v>10</v>
      </c>
      <c r="H21" s="781"/>
      <c r="I21" s="531"/>
      <c r="J21" s="169"/>
      <c r="K21" s="255"/>
    </row>
    <row r="22" spans="1:11" ht="7.9" customHeight="1" x14ac:dyDescent="0.15">
      <c r="A22" s="17" t="s">
        <v>391</v>
      </c>
      <c r="B22" s="814">
        <v>23</v>
      </c>
      <c r="C22" s="814">
        <v>13</v>
      </c>
      <c r="D22" s="814">
        <v>10</v>
      </c>
      <c r="E22" s="814">
        <v>9</v>
      </c>
      <c r="F22" s="814">
        <v>12</v>
      </c>
      <c r="G22" s="815">
        <v>15</v>
      </c>
      <c r="H22" s="781"/>
      <c r="I22" s="531"/>
      <c r="J22" s="169"/>
      <c r="K22" s="255"/>
    </row>
    <row r="23" spans="1:11" ht="7.9" customHeight="1" thickBot="1" x14ac:dyDescent="0.2">
      <c r="A23" s="1000"/>
      <c r="B23" s="1001"/>
      <c r="C23" s="1001"/>
      <c r="D23" s="1001"/>
      <c r="E23" s="1001"/>
      <c r="F23" s="1001"/>
      <c r="G23" s="1002"/>
      <c r="H23" s="776"/>
      <c r="I23" s="169"/>
      <c r="J23" s="169"/>
      <c r="K23" s="255"/>
    </row>
    <row r="24" spans="1:11" ht="7.9" customHeight="1" thickTop="1" x14ac:dyDescent="0.15">
      <c r="A24" s="61" t="s">
        <v>608</v>
      </c>
      <c r="B24" s="21"/>
      <c r="C24" s="21"/>
      <c r="D24" s="21"/>
      <c r="E24" s="21"/>
      <c r="F24" s="21"/>
      <c r="G24" s="21"/>
      <c r="H24" s="87"/>
      <c r="I24" s="169"/>
      <c r="J24" s="169"/>
      <c r="K24" s="255"/>
    </row>
    <row r="25" spans="1:11" ht="7.9" customHeight="1" x14ac:dyDescent="0.15">
      <c r="A25" s="275" t="s">
        <v>41</v>
      </c>
      <c r="H25" s="87"/>
      <c r="I25" s="169"/>
      <c r="J25" s="169"/>
      <c r="K25" s="255"/>
    </row>
    <row r="26" spans="1:11" ht="7.9" customHeight="1" x14ac:dyDescent="0.15">
      <c r="A26" s="275" t="s">
        <v>42</v>
      </c>
      <c r="I26" s="169"/>
    </row>
    <row r="27" spans="1:11" ht="7.9" customHeight="1" x14ac:dyDescent="0.15">
      <c r="A27" s="275" t="s">
        <v>435</v>
      </c>
      <c r="I27" s="169"/>
    </row>
    <row r="28" spans="1:11" ht="7.9" customHeight="1" x14ac:dyDescent="0.15"/>
    <row r="29" spans="1:11" ht="7.9" customHeight="1" x14ac:dyDescent="0.15"/>
    <row r="30" spans="1:11" ht="7.9" customHeight="1" x14ac:dyDescent="0.15"/>
    <row r="34" spans="7:7" ht="9.9499999999999993" customHeight="1" x14ac:dyDescent="0.15">
      <c r="G34" s="237"/>
    </row>
  </sheetData>
  <mergeCells count="2">
    <mergeCell ref="A1:G1"/>
    <mergeCell ref="A2:G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7"/>
  <dimension ref="A1:K21"/>
  <sheetViews>
    <sheetView zoomScale="140" zoomScaleNormal="140" workbookViewId="0">
      <selection sqref="A1:H1"/>
    </sheetView>
  </sheetViews>
  <sheetFormatPr baseColWidth="10" defaultRowHeight="9.9499999999999993" customHeight="1" x14ac:dyDescent="0.15"/>
  <cols>
    <col min="1" max="1" width="27.85546875" style="473" customWidth="1"/>
    <col min="2" max="6" width="6.7109375" style="473" customWidth="1"/>
    <col min="7" max="7" width="6.85546875" style="473" customWidth="1"/>
    <col min="8" max="8" width="9.28515625" style="491" customWidth="1"/>
    <col min="9" max="9" width="7.7109375" style="491" customWidth="1"/>
    <col min="10" max="10" width="21.42578125" style="472" customWidth="1"/>
    <col min="11" max="11" width="11.42578125" style="472"/>
    <col min="12" max="16384" width="11.42578125" style="473"/>
  </cols>
  <sheetData>
    <row r="1" spans="1:11" ht="15" customHeight="1" x14ac:dyDescent="0.15">
      <c r="A1" s="1107" t="s">
        <v>397</v>
      </c>
      <c r="B1" s="1107"/>
      <c r="C1" s="1107"/>
      <c r="D1" s="1107"/>
      <c r="E1" s="1107"/>
      <c r="F1" s="1107"/>
      <c r="G1" s="1107"/>
      <c r="H1" s="1107"/>
      <c r="I1" s="188"/>
      <c r="J1" s="471"/>
    </row>
    <row r="2" spans="1:11" ht="9.9499999999999993" customHeight="1" x14ac:dyDescent="0.2">
      <c r="A2" s="1108" t="s">
        <v>944</v>
      </c>
      <c r="B2" s="1108"/>
      <c r="C2" s="1108"/>
      <c r="D2" s="1108"/>
      <c r="E2" s="1108"/>
      <c r="F2" s="1108"/>
      <c r="G2" s="1108"/>
      <c r="H2" s="1108"/>
      <c r="I2" s="739"/>
      <c r="J2" s="471"/>
    </row>
    <row r="3" spans="1:11" ht="7.9" customHeight="1" x14ac:dyDescent="0.15">
      <c r="A3" s="474"/>
      <c r="B3" s="475"/>
      <c r="H3" s="470"/>
      <c r="I3" s="470"/>
      <c r="J3" s="471"/>
    </row>
    <row r="4" spans="1:11" ht="20.100000000000001" customHeight="1" x14ac:dyDescent="0.15">
      <c r="A4" s="476"/>
      <c r="B4" s="37" t="s">
        <v>893</v>
      </c>
      <c r="C4" s="477" t="s">
        <v>341</v>
      </c>
      <c r="D4" s="477" t="s">
        <v>334</v>
      </c>
      <c r="E4" s="477" t="s">
        <v>335</v>
      </c>
      <c r="F4" s="477" t="s">
        <v>336</v>
      </c>
      <c r="G4" s="478" t="s">
        <v>342</v>
      </c>
      <c r="H4" s="477" t="s">
        <v>338</v>
      </c>
      <c r="I4" s="470"/>
      <c r="J4" s="471"/>
    </row>
    <row r="5" spans="1:11" ht="7.9" customHeight="1" x14ac:dyDescent="0.15">
      <c r="A5" s="479"/>
      <c r="B5" s="480"/>
      <c r="C5" s="480"/>
      <c r="D5" s="480"/>
      <c r="E5" s="480"/>
      <c r="F5" s="480"/>
      <c r="G5" s="481"/>
      <c r="H5" s="470"/>
      <c r="I5" s="470"/>
      <c r="J5" s="471"/>
    </row>
    <row r="6" spans="1:11" ht="7.5" customHeight="1" x14ac:dyDescent="0.15">
      <c r="A6" s="1044" t="s">
        <v>265</v>
      </c>
      <c r="B6" s="1045">
        <f t="shared" ref="B6:G6" si="0">B7+B8</f>
        <v>1298</v>
      </c>
      <c r="C6" s="1046">
        <f t="shared" si="0"/>
        <v>118</v>
      </c>
      <c r="D6" s="1046">
        <f t="shared" si="0"/>
        <v>19</v>
      </c>
      <c r="E6" s="1046">
        <f t="shared" si="0"/>
        <v>111</v>
      </c>
      <c r="F6" s="1046">
        <f t="shared" si="0"/>
        <v>398</v>
      </c>
      <c r="G6" s="1046">
        <f t="shared" si="0"/>
        <v>1944</v>
      </c>
      <c r="H6" s="1046">
        <f>H7+H8</f>
        <v>93058</v>
      </c>
      <c r="I6" s="340"/>
      <c r="J6" s="471"/>
    </row>
    <row r="7" spans="1:11" s="483" customFormat="1" ht="7.5" customHeight="1" x14ac:dyDescent="0.15">
      <c r="A7" s="483" t="s">
        <v>266</v>
      </c>
      <c r="B7" s="610">
        <v>9</v>
      </c>
      <c r="C7" s="610">
        <v>0</v>
      </c>
      <c r="D7" s="610">
        <v>2</v>
      </c>
      <c r="E7" s="610">
        <v>0</v>
      </c>
      <c r="F7" s="610">
        <v>0</v>
      </c>
      <c r="G7" s="482">
        <f>SUM(B7:F7)</f>
        <v>11</v>
      </c>
      <c r="H7" s="606">
        <v>243</v>
      </c>
      <c r="I7" s="470"/>
      <c r="J7" s="471"/>
      <c r="K7" s="471"/>
    </row>
    <row r="8" spans="1:11" ht="7.5" customHeight="1" x14ac:dyDescent="0.15">
      <c r="A8" s="483" t="s">
        <v>267</v>
      </c>
      <c r="B8" s="484">
        <f>SUM(B9:B12)</f>
        <v>1289</v>
      </c>
      <c r="C8" s="484">
        <f t="shared" ref="C8:H8" si="1">SUM(C9:C12)</f>
        <v>118</v>
      </c>
      <c r="D8" s="484">
        <f t="shared" si="1"/>
        <v>17</v>
      </c>
      <c r="E8" s="484">
        <f t="shared" si="1"/>
        <v>111</v>
      </c>
      <c r="F8" s="484">
        <f t="shared" si="1"/>
        <v>398</v>
      </c>
      <c r="G8" s="482">
        <f>SUM(B8:F8)</f>
        <v>1933</v>
      </c>
      <c r="H8" s="606">
        <f t="shared" si="1"/>
        <v>92815</v>
      </c>
      <c r="I8" s="470"/>
      <c r="J8" s="471"/>
    </row>
    <row r="9" spans="1:11" ht="7.5" customHeight="1" x14ac:dyDescent="0.15">
      <c r="A9" s="485" t="s">
        <v>268</v>
      </c>
      <c r="B9" s="486">
        <v>522</v>
      </c>
      <c r="C9" s="487">
        <v>40</v>
      </c>
      <c r="D9" s="487">
        <v>6</v>
      </c>
      <c r="E9" s="487">
        <v>49</v>
      </c>
      <c r="F9" s="487">
        <v>139</v>
      </c>
      <c r="G9" s="488">
        <f t="shared" ref="G9:G12" si="2">SUM(B9:F9)</f>
        <v>756</v>
      </c>
      <c r="H9" s="606">
        <v>32026</v>
      </c>
      <c r="I9" s="470"/>
      <c r="J9" s="471"/>
    </row>
    <row r="10" spans="1:11" ht="7.5" customHeight="1" x14ac:dyDescent="0.15">
      <c r="A10" s="485" t="s">
        <v>269</v>
      </c>
      <c r="B10" s="486">
        <v>541</v>
      </c>
      <c r="C10" s="487">
        <v>50</v>
      </c>
      <c r="D10" s="487">
        <v>2</v>
      </c>
      <c r="E10" s="487">
        <v>48</v>
      </c>
      <c r="F10" s="487">
        <v>192</v>
      </c>
      <c r="G10" s="488">
        <f t="shared" si="2"/>
        <v>833</v>
      </c>
      <c r="H10" s="606">
        <v>53977</v>
      </c>
      <c r="I10" s="470"/>
      <c r="J10" s="471"/>
    </row>
    <row r="11" spans="1:11" ht="7.5" customHeight="1" x14ac:dyDescent="0.15">
      <c r="A11" s="485" t="s">
        <v>270</v>
      </c>
      <c r="B11" s="486">
        <v>168</v>
      </c>
      <c r="C11" s="487">
        <v>25</v>
      </c>
      <c r="D11" s="487">
        <v>2</v>
      </c>
      <c r="E11" s="487">
        <v>6</v>
      </c>
      <c r="F11" s="487">
        <v>63</v>
      </c>
      <c r="G11" s="488">
        <f t="shared" si="2"/>
        <v>264</v>
      </c>
      <c r="H11" s="606">
        <v>5081</v>
      </c>
      <c r="I11" s="470"/>
      <c r="J11" s="471"/>
    </row>
    <row r="12" spans="1:11" ht="7.5" customHeight="1" x14ac:dyDescent="0.15">
      <c r="A12" s="485" t="s">
        <v>271</v>
      </c>
      <c r="B12" s="486">
        <v>58</v>
      </c>
      <c r="C12" s="487">
        <v>3</v>
      </c>
      <c r="D12" s="487">
        <v>7</v>
      </c>
      <c r="E12" s="487">
        <v>8</v>
      </c>
      <c r="F12" s="487">
        <v>4</v>
      </c>
      <c r="G12" s="488">
        <f t="shared" si="2"/>
        <v>80</v>
      </c>
      <c r="H12" s="606">
        <v>1731</v>
      </c>
      <c r="I12" s="470"/>
      <c r="J12" s="471"/>
    </row>
    <row r="13" spans="1:11" ht="7.5" customHeight="1" x14ac:dyDescent="0.15"/>
    <row r="14" spans="1:11" ht="7.5" customHeight="1" x14ac:dyDescent="0.15">
      <c r="A14" s="1044" t="s">
        <v>516</v>
      </c>
      <c r="B14" s="1045">
        <f>B15+B16</f>
        <v>191</v>
      </c>
      <c r="C14" s="1046">
        <f t="shared" ref="C14:G14" si="3">C15+C16</f>
        <v>81</v>
      </c>
      <c r="D14" s="1046">
        <f t="shared" si="3"/>
        <v>0</v>
      </c>
      <c r="E14" s="1046">
        <f t="shared" si="3"/>
        <v>13</v>
      </c>
      <c r="F14" s="1046">
        <f t="shared" si="3"/>
        <v>4</v>
      </c>
      <c r="G14" s="1046">
        <f t="shared" si="3"/>
        <v>289</v>
      </c>
      <c r="H14" s="1046">
        <v>9709</v>
      </c>
      <c r="I14" s="614"/>
    </row>
    <row r="15" spans="1:11" ht="7.5" customHeight="1" x14ac:dyDescent="0.15">
      <c r="A15" s="611" t="s">
        <v>266</v>
      </c>
      <c r="B15" s="352">
        <v>7</v>
      </c>
      <c r="C15" s="352">
        <v>0</v>
      </c>
      <c r="D15" s="352">
        <v>0</v>
      </c>
      <c r="E15" s="352">
        <v>0</v>
      </c>
      <c r="F15" s="352">
        <v>0</v>
      </c>
      <c r="G15" s="612">
        <f>SUM(B15:F15)</f>
        <v>7</v>
      </c>
      <c r="H15" s="352">
        <v>31</v>
      </c>
      <c r="I15" s="614"/>
    </row>
    <row r="16" spans="1:11" ht="7.5" customHeight="1" x14ac:dyDescent="0.15">
      <c r="A16" s="611" t="s">
        <v>267</v>
      </c>
      <c r="B16" s="352">
        <f>SUM(B17:B19)</f>
        <v>184</v>
      </c>
      <c r="C16" s="352">
        <v>81</v>
      </c>
      <c r="D16" s="352">
        <f t="shared" ref="D16:F16" si="4">SUM(D17:D19)</f>
        <v>0</v>
      </c>
      <c r="E16" s="352">
        <f t="shared" si="4"/>
        <v>13</v>
      </c>
      <c r="F16" s="352">
        <f t="shared" si="4"/>
        <v>4</v>
      </c>
      <c r="G16" s="612">
        <f t="shared" ref="G16:G19" si="5">SUM(B16:F16)</f>
        <v>282</v>
      </c>
      <c r="H16" s="352">
        <v>9682</v>
      </c>
      <c r="I16" s="614"/>
    </row>
    <row r="17" spans="1:10" ht="7.5" customHeight="1" x14ac:dyDescent="0.15">
      <c r="A17" s="592" t="s">
        <v>268</v>
      </c>
      <c r="B17" s="607">
        <v>86</v>
      </c>
      <c r="C17" s="608">
        <v>31</v>
      </c>
      <c r="D17" s="608">
        <v>0</v>
      </c>
      <c r="E17" s="608">
        <v>12</v>
      </c>
      <c r="F17" s="608">
        <v>1</v>
      </c>
      <c r="G17" s="613">
        <f t="shared" si="5"/>
        <v>130</v>
      </c>
      <c r="H17" s="842">
        <v>5580</v>
      </c>
      <c r="I17" s="614"/>
    </row>
    <row r="18" spans="1:10" ht="7.5" customHeight="1" x14ac:dyDescent="0.15">
      <c r="A18" s="592" t="s">
        <v>269</v>
      </c>
      <c r="B18" s="607">
        <v>93</v>
      </c>
      <c r="C18" s="608">
        <v>41</v>
      </c>
      <c r="D18" s="608">
        <v>0</v>
      </c>
      <c r="E18" s="608">
        <v>1</v>
      </c>
      <c r="F18" s="608">
        <v>2</v>
      </c>
      <c r="G18" s="613">
        <f t="shared" si="5"/>
        <v>137</v>
      </c>
      <c r="H18" s="842">
        <v>3523</v>
      </c>
      <c r="I18" s="614"/>
    </row>
    <row r="19" spans="1:10" ht="7.5" customHeight="1" x14ac:dyDescent="0.15">
      <c r="A19" s="592" t="s">
        <v>270</v>
      </c>
      <c r="B19" s="607">
        <v>5</v>
      </c>
      <c r="C19" s="608">
        <v>8</v>
      </c>
      <c r="D19" s="608">
        <v>0</v>
      </c>
      <c r="E19" s="608">
        <v>0</v>
      </c>
      <c r="F19" s="608">
        <v>1</v>
      </c>
      <c r="G19" s="613">
        <f t="shared" si="5"/>
        <v>14</v>
      </c>
      <c r="H19" s="609">
        <v>441</v>
      </c>
      <c r="I19" s="614"/>
    </row>
    <row r="20" spans="1:10" ht="7.5" customHeight="1" thickBot="1" x14ac:dyDescent="0.2">
      <c r="A20" s="1000"/>
      <c r="B20" s="1001"/>
      <c r="C20" s="1001"/>
      <c r="D20" s="1001"/>
      <c r="E20" s="1001"/>
      <c r="F20" s="1001"/>
      <c r="G20" s="1002"/>
      <c r="H20" s="1002"/>
      <c r="I20" s="470"/>
      <c r="J20" s="471"/>
    </row>
    <row r="21" spans="1:10" ht="7.5" customHeight="1" thickTop="1" x14ac:dyDescent="0.15">
      <c r="A21" s="489" t="s">
        <v>1034</v>
      </c>
      <c r="B21" s="490"/>
      <c r="C21" s="490"/>
      <c r="D21" s="490"/>
      <c r="E21" s="490"/>
      <c r="F21" s="490"/>
      <c r="G21" s="490"/>
      <c r="H21" s="470"/>
      <c r="I21" s="470"/>
      <c r="J21" s="471"/>
    </row>
  </sheetData>
  <sheetProtection selectLockedCells="1" selectUnlockedCells="1"/>
  <mergeCells count="2">
    <mergeCell ref="A1:H1"/>
    <mergeCell ref="A2:H2"/>
  </mergeCells>
  <pageMargins left="0.59027777777777779" right="0.59027777777777779" top="0.78749999999999998" bottom="0.78749999999999998" header="0.51180555555555551" footer="0.51180555555555551"/>
  <pageSetup paperSize="9" firstPageNumber="0"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8"/>
  <dimension ref="A1:Z35"/>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9.7109375" style="54" customWidth="1"/>
    <col min="9" max="10" width="7.7109375" style="234" customWidth="1"/>
    <col min="11" max="11" width="21.42578125" style="252" customWidth="1"/>
    <col min="12" max="12" width="11.42578125" style="252" customWidth="1"/>
    <col min="13" max="16384" width="11.42578125" style="53"/>
  </cols>
  <sheetData>
    <row r="1" spans="1:17" ht="15" customHeight="1" x14ac:dyDescent="0.15">
      <c r="A1" s="1093" t="s">
        <v>398</v>
      </c>
      <c r="B1" s="1093"/>
      <c r="C1" s="1093"/>
      <c r="D1" s="1093"/>
      <c r="E1" s="1093"/>
      <c r="F1" s="1093"/>
      <c r="G1" s="1093"/>
      <c r="H1" s="1093"/>
      <c r="I1" s="169"/>
    </row>
    <row r="2" spans="1:17" ht="9.9499999999999993" customHeight="1" x14ac:dyDescent="0.15">
      <c r="A2" s="1095" t="s">
        <v>945</v>
      </c>
      <c r="B2" s="1095"/>
      <c r="C2" s="1095"/>
      <c r="D2" s="1095"/>
      <c r="E2" s="1095"/>
      <c r="F2" s="1095"/>
      <c r="G2" s="1095"/>
      <c r="H2" s="1095"/>
      <c r="I2" s="169"/>
      <c r="J2" s="169"/>
    </row>
    <row r="3" spans="1:17" ht="7.9" customHeight="1" x14ac:dyDescent="0.15">
      <c r="A3" s="56"/>
      <c r="B3" s="57"/>
      <c r="I3" s="169"/>
    </row>
    <row r="4" spans="1:17" ht="20.100000000000001" customHeight="1" x14ac:dyDescent="0.15">
      <c r="A4" s="58"/>
      <c r="B4" s="37" t="s">
        <v>893</v>
      </c>
      <c r="C4" s="22" t="s">
        <v>341</v>
      </c>
      <c r="D4" s="22" t="s">
        <v>334</v>
      </c>
      <c r="E4" s="22" t="s">
        <v>335</v>
      </c>
      <c r="F4" s="22" t="s">
        <v>336</v>
      </c>
      <c r="G4" s="23" t="s">
        <v>342</v>
      </c>
      <c r="H4" s="88" t="s">
        <v>338</v>
      </c>
      <c r="I4" s="169"/>
    </row>
    <row r="5" spans="1:17" ht="7.5" customHeight="1" x14ac:dyDescent="0.15">
      <c r="A5" s="1014" t="s">
        <v>404</v>
      </c>
      <c r="B5" s="1047"/>
      <c r="C5" s="1047"/>
      <c r="D5" s="1047"/>
      <c r="E5" s="1047"/>
      <c r="F5" s="1047"/>
      <c r="G5" s="1047"/>
      <c r="H5" s="1015"/>
    </row>
    <row r="6" spans="1:17" ht="7.9" customHeight="1" x14ac:dyDescent="0.15">
      <c r="A6" s="53" t="s">
        <v>403</v>
      </c>
      <c r="B6" s="383">
        <v>780</v>
      </c>
      <c r="C6" s="383">
        <v>694</v>
      </c>
      <c r="D6" s="383">
        <v>160</v>
      </c>
      <c r="E6" s="383">
        <v>439</v>
      </c>
      <c r="F6" s="383">
        <v>291</v>
      </c>
      <c r="G6" s="466">
        <f>SUM(B6:F6)</f>
        <v>2364</v>
      </c>
      <c r="H6" s="384">
        <v>37587</v>
      </c>
    </row>
    <row r="7" spans="1:17" ht="7.9" customHeight="1" x14ac:dyDescent="0.15">
      <c r="A7" s="53" t="s">
        <v>169</v>
      </c>
      <c r="B7" s="383">
        <v>97</v>
      </c>
      <c r="C7" s="383">
        <v>60</v>
      </c>
      <c r="D7" s="383">
        <v>0</v>
      </c>
      <c r="E7" s="383">
        <v>0</v>
      </c>
      <c r="F7" s="383">
        <v>0</v>
      </c>
      <c r="G7" s="466">
        <f>SUM(B7:F7)</f>
        <v>157</v>
      </c>
      <c r="H7" s="384">
        <v>2142</v>
      </c>
      <c r="J7" s="262"/>
      <c r="K7" s="263"/>
      <c r="L7" s="263"/>
      <c r="M7" s="80"/>
      <c r="N7" s="80"/>
      <c r="O7" s="80"/>
      <c r="P7" s="80"/>
      <c r="Q7" s="80"/>
    </row>
    <row r="8" spans="1:17" ht="7.9" customHeight="1" x14ac:dyDescent="0.15">
      <c r="B8" s="126"/>
      <c r="C8" s="126"/>
      <c r="D8" s="126"/>
      <c r="E8" s="126"/>
      <c r="F8" s="126"/>
      <c r="G8" s="467"/>
      <c r="H8" s="151"/>
      <c r="J8" s="262"/>
      <c r="K8" s="263"/>
      <c r="L8" s="263"/>
      <c r="M8" s="80"/>
      <c r="N8" s="80"/>
      <c r="O8" s="80"/>
      <c r="P8" s="80"/>
      <c r="Q8" s="80"/>
    </row>
    <row r="9" spans="1:17" ht="7.9" customHeight="1" x14ac:dyDescent="0.15">
      <c r="A9" s="1014" t="s">
        <v>164</v>
      </c>
      <c r="B9" s="1015">
        <v>812</v>
      </c>
      <c r="C9" s="1014">
        <v>371</v>
      </c>
      <c r="D9" s="1014">
        <v>112</v>
      </c>
      <c r="E9" s="1014">
        <v>299</v>
      </c>
      <c r="F9" s="1014">
        <v>237</v>
      </c>
      <c r="G9" s="1015">
        <f>SUM(B9:F9)</f>
        <v>1831</v>
      </c>
      <c r="H9" s="1015">
        <v>43916</v>
      </c>
      <c r="I9" s="684"/>
      <c r="J9" s="262"/>
      <c r="K9" s="263"/>
      <c r="L9" s="263"/>
      <c r="M9" s="80"/>
      <c r="N9" s="80"/>
      <c r="O9" s="80"/>
      <c r="P9" s="80"/>
      <c r="Q9" s="80"/>
    </row>
    <row r="10" spans="1:17" ht="7.9" customHeight="1" x14ac:dyDescent="0.15">
      <c r="A10" s="176" t="s">
        <v>413</v>
      </c>
      <c r="B10" s="89">
        <v>121</v>
      </c>
      <c r="C10" s="89">
        <v>71</v>
      </c>
      <c r="D10" s="89">
        <v>14</v>
      </c>
      <c r="E10" s="89">
        <v>9</v>
      </c>
      <c r="F10" s="89">
        <v>43</v>
      </c>
      <c r="G10" s="141">
        <f>SUM(B10:F10)</f>
        <v>258</v>
      </c>
      <c r="H10" s="181">
        <v>7963</v>
      </c>
      <c r="I10" s="590"/>
      <c r="J10" s="615"/>
      <c r="K10" s="263"/>
      <c r="L10" s="263"/>
      <c r="M10" s="80"/>
      <c r="N10" s="80"/>
      <c r="O10" s="80"/>
      <c r="P10" s="80"/>
      <c r="Q10" s="80"/>
    </row>
    <row r="11" spans="1:17" ht="7.9" customHeight="1" x14ac:dyDescent="0.15">
      <c r="A11" s="176" t="s">
        <v>1058</v>
      </c>
      <c r="B11" s="89">
        <v>691</v>
      </c>
      <c r="C11" s="89">
        <v>300</v>
      </c>
      <c r="D11" s="89">
        <v>98</v>
      </c>
      <c r="E11" s="89">
        <v>290</v>
      </c>
      <c r="F11" s="89">
        <v>194</v>
      </c>
      <c r="G11" s="970">
        <f t="shared" ref="G11" si="0">SUM(B11:F11)</f>
        <v>1573</v>
      </c>
      <c r="H11" s="89">
        <v>35953</v>
      </c>
      <c r="I11" s="590"/>
      <c r="J11" s="615"/>
      <c r="K11" s="260"/>
      <c r="L11" s="260"/>
      <c r="M11" s="84"/>
      <c r="N11" s="84"/>
      <c r="O11" s="67"/>
      <c r="P11" s="67"/>
      <c r="Q11" s="67"/>
    </row>
    <row r="12" spans="1:17" ht="7.9" customHeight="1" x14ac:dyDescent="0.15">
      <c r="A12" s="177" t="s">
        <v>1018</v>
      </c>
      <c r="B12" s="331">
        <v>0.18</v>
      </c>
      <c r="C12" s="331">
        <v>0.15</v>
      </c>
      <c r="D12" s="331">
        <v>0.24</v>
      </c>
      <c r="E12" s="331">
        <v>0.05</v>
      </c>
      <c r="F12" s="331">
        <v>0.14000000000000001</v>
      </c>
      <c r="G12" s="468">
        <v>0.15</v>
      </c>
      <c r="H12" s="517">
        <v>0.12</v>
      </c>
      <c r="I12" s="327"/>
      <c r="J12" s="615"/>
      <c r="K12" s="260"/>
      <c r="L12" s="260"/>
      <c r="M12" s="84"/>
      <c r="N12" s="84"/>
      <c r="O12" s="67"/>
      <c r="P12" s="67"/>
      <c r="Q12" s="67"/>
    </row>
    <row r="13" spans="1:17" ht="7.9" customHeight="1" x14ac:dyDescent="0.15">
      <c r="A13" s="177" t="s">
        <v>1019</v>
      </c>
      <c r="B13" s="331">
        <v>0.39</v>
      </c>
      <c r="C13" s="331">
        <v>0.16</v>
      </c>
      <c r="D13" s="332">
        <v>0.3</v>
      </c>
      <c r="E13" s="331">
        <v>0.48</v>
      </c>
      <c r="F13" s="331">
        <v>0.32</v>
      </c>
      <c r="G13" s="468">
        <v>0.28999999999999998</v>
      </c>
      <c r="H13" s="517">
        <v>0.43</v>
      </c>
      <c r="I13" s="327"/>
      <c r="J13" s="615"/>
      <c r="K13" s="260"/>
      <c r="L13" s="260"/>
      <c r="M13" s="84"/>
      <c r="N13" s="84"/>
      <c r="O13" s="67"/>
      <c r="P13" s="67"/>
      <c r="Q13" s="67"/>
    </row>
    <row r="14" spans="1:17" ht="7.9" customHeight="1" x14ac:dyDescent="0.15">
      <c r="G14" s="21"/>
      <c r="I14" s="590"/>
      <c r="J14" s="615"/>
      <c r="K14" s="260"/>
      <c r="L14" s="260"/>
      <c r="M14" s="84"/>
      <c r="N14" s="84"/>
      <c r="O14" s="67"/>
      <c r="P14" s="67"/>
      <c r="Q14" s="67"/>
    </row>
    <row r="15" spans="1:17" ht="7.9" customHeight="1" x14ac:dyDescent="0.15">
      <c r="A15" s="1014" t="s">
        <v>450</v>
      </c>
      <c r="B15" s="1015">
        <v>588</v>
      </c>
      <c r="C15" s="1015">
        <v>306</v>
      </c>
      <c r="D15" s="1015">
        <v>179</v>
      </c>
      <c r="E15" s="1015">
        <v>140</v>
      </c>
      <c r="F15" s="1015">
        <v>11</v>
      </c>
      <c r="G15" s="1015">
        <f>SUM(B15:F15)</f>
        <v>1224</v>
      </c>
      <c r="H15" s="1015">
        <v>45578</v>
      </c>
      <c r="I15" s="590"/>
      <c r="J15" s="615"/>
      <c r="K15" s="260"/>
      <c r="L15" s="260"/>
      <c r="M15" s="84"/>
      <c r="N15" s="84"/>
      <c r="O15" s="67"/>
      <c r="P15" s="67"/>
      <c r="Q15" s="67"/>
    </row>
    <row r="16" spans="1:17" ht="7.9" customHeight="1" x14ac:dyDescent="0.15">
      <c r="A16" s="61" t="s">
        <v>515</v>
      </c>
      <c r="B16" s="562">
        <v>303</v>
      </c>
      <c r="C16" s="563">
        <v>251</v>
      </c>
      <c r="D16" s="563">
        <v>166</v>
      </c>
      <c r="E16" s="563">
        <v>116</v>
      </c>
      <c r="F16" s="563">
        <v>11</v>
      </c>
      <c r="G16" s="141">
        <f>SUM(B16:F16)</f>
        <v>847</v>
      </c>
      <c r="H16" s="181">
        <v>38665</v>
      </c>
      <c r="I16" s="590"/>
      <c r="J16" s="615"/>
      <c r="K16" s="260"/>
      <c r="L16" s="260"/>
      <c r="M16" s="84"/>
      <c r="N16" s="84"/>
      <c r="O16" s="67"/>
      <c r="P16" s="67"/>
      <c r="Q16" s="67"/>
    </row>
    <row r="17" spans="1:26" ht="7.9" customHeight="1" x14ac:dyDescent="0.15">
      <c r="A17" s="61" t="s">
        <v>1059</v>
      </c>
      <c r="B17" s="89">
        <v>285</v>
      </c>
      <c r="C17" s="89">
        <v>55</v>
      </c>
      <c r="D17" s="89">
        <v>13</v>
      </c>
      <c r="E17" s="89">
        <v>24</v>
      </c>
      <c r="F17" s="89">
        <v>0</v>
      </c>
      <c r="G17" s="970">
        <f>SUM(B17:F17)</f>
        <v>377</v>
      </c>
      <c r="H17" s="89">
        <v>6913</v>
      </c>
      <c r="I17" s="590"/>
      <c r="J17" s="615"/>
      <c r="K17" s="260"/>
      <c r="L17" s="260"/>
      <c r="M17" s="84"/>
      <c r="N17" s="84"/>
      <c r="O17" s="67"/>
      <c r="P17" s="67"/>
      <c r="Q17" s="67"/>
    </row>
    <row r="18" spans="1:26" ht="7.9" customHeight="1" x14ac:dyDescent="0.15">
      <c r="A18" s="61"/>
      <c r="B18" s="469"/>
      <c r="C18" s="518"/>
      <c r="D18" s="518"/>
      <c r="E18" s="518"/>
      <c r="F18" s="518"/>
      <c r="G18" s="141"/>
      <c r="H18" s="181"/>
      <c r="I18" s="590"/>
      <c r="J18" s="250"/>
      <c r="K18" s="260"/>
      <c r="L18" s="260"/>
      <c r="M18" s="84"/>
      <c r="N18" s="84"/>
      <c r="O18" s="67"/>
      <c r="P18" s="67"/>
      <c r="Q18" s="67"/>
    </row>
    <row r="19" spans="1:26" ht="7.9" customHeight="1" x14ac:dyDescent="0.15">
      <c r="A19" s="569" t="s">
        <v>282</v>
      </c>
      <c r="B19" s="570">
        <f t="shared" ref="B19:H19" si="1">(B9+B15)/B35*1000</f>
        <v>1.9550205626269888</v>
      </c>
      <c r="C19" s="570">
        <f t="shared" si="1"/>
        <v>1.7199678871579118</v>
      </c>
      <c r="D19" s="570">
        <f t="shared" si="1"/>
        <v>2.0331877729257641</v>
      </c>
      <c r="E19" s="570">
        <f t="shared" si="1"/>
        <v>1.6521212258062088</v>
      </c>
      <c r="F19" s="570">
        <f t="shared" si="1"/>
        <v>0.7964442617475529</v>
      </c>
      <c r="G19" s="570">
        <f t="shared" si="1"/>
        <v>1.669449081803005</v>
      </c>
      <c r="H19" s="570">
        <f t="shared" si="1"/>
        <v>2.76583606801174</v>
      </c>
      <c r="I19" s="590"/>
      <c r="J19" s="333"/>
      <c r="K19" s="260"/>
      <c r="L19" s="260"/>
      <c r="M19" s="84"/>
      <c r="N19" s="84"/>
      <c r="O19" s="67"/>
      <c r="P19" s="67"/>
      <c r="Q19" s="67"/>
      <c r="R19" s="65"/>
      <c r="S19" s="65"/>
      <c r="T19" s="65"/>
      <c r="U19" s="65"/>
      <c r="V19" s="65"/>
      <c r="W19" s="65"/>
      <c r="X19" s="65"/>
      <c r="Y19" s="65"/>
      <c r="Z19" s="65"/>
    </row>
    <row r="20" spans="1:26" ht="7.9" customHeight="1" x14ac:dyDescent="0.15">
      <c r="A20" s="19"/>
      <c r="B20" s="89"/>
      <c r="C20" s="89"/>
      <c r="D20" s="89"/>
      <c r="E20" s="89"/>
      <c r="F20" s="89"/>
      <c r="G20" s="26"/>
      <c r="H20" s="73"/>
      <c r="J20" s="250"/>
      <c r="K20" s="260"/>
      <c r="L20" s="260"/>
      <c r="M20" s="84"/>
      <c r="N20" s="84"/>
      <c r="O20" s="67"/>
      <c r="P20" s="67"/>
      <c r="Q20" s="67"/>
      <c r="R20" s="65"/>
      <c r="S20" s="65"/>
      <c r="T20" s="65"/>
      <c r="U20" s="65"/>
      <c r="V20" s="65"/>
      <c r="W20" s="65"/>
      <c r="X20" s="65"/>
      <c r="Y20" s="65"/>
      <c r="Z20" s="65"/>
    </row>
    <row r="21" spans="1:26" ht="7.9" customHeight="1" x14ac:dyDescent="0.15">
      <c r="A21" s="1014" t="s">
        <v>474</v>
      </c>
      <c r="B21" s="1047"/>
      <c r="C21" s="1047"/>
      <c r="D21" s="1047"/>
      <c r="E21" s="1047"/>
      <c r="F21" s="1047"/>
      <c r="G21" s="1047"/>
      <c r="H21" s="1014"/>
      <c r="J21" s="333"/>
      <c r="K21" s="260"/>
      <c r="L21" s="260"/>
      <c r="M21" s="84"/>
      <c r="N21" s="84"/>
      <c r="O21" s="67"/>
      <c r="P21" s="67"/>
      <c r="Q21" s="67"/>
      <c r="R21" s="65"/>
      <c r="S21" s="65"/>
      <c r="T21" s="65"/>
      <c r="U21" s="65"/>
      <c r="V21" s="65"/>
      <c r="W21" s="65"/>
      <c r="X21" s="65"/>
      <c r="Y21" s="65"/>
      <c r="Z21" s="65"/>
    </row>
    <row r="22" spans="1:26" ht="7.9" customHeight="1" x14ac:dyDescent="0.15">
      <c r="A22" s="61" t="s">
        <v>816</v>
      </c>
      <c r="B22" s="562">
        <v>245</v>
      </c>
      <c r="C22" s="563">
        <v>187</v>
      </c>
      <c r="D22" s="563">
        <v>58</v>
      </c>
      <c r="E22" s="563">
        <v>107</v>
      </c>
      <c r="F22" s="563">
        <v>102</v>
      </c>
      <c r="G22" s="141">
        <f>SUM(B22:F22)</f>
        <v>699</v>
      </c>
      <c r="H22" s="181">
        <v>14995</v>
      </c>
      <c r="I22" s="240"/>
      <c r="J22" s="860"/>
      <c r="K22" s="260"/>
      <c r="L22" s="260"/>
      <c r="M22" s="84"/>
      <c r="N22" s="84"/>
      <c r="O22" s="67"/>
      <c r="P22" s="67"/>
      <c r="Q22" s="67"/>
    </row>
    <row r="23" spans="1:26" ht="7.9" customHeight="1" x14ac:dyDescent="0.15">
      <c r="A23" s="61" t="s">
        <v>815</v>
      </c>
      <c r="B23" s="773">
        <v>1000</v>
      </c>
      <c r="C23" s="563">
        <v>227</v>
      </c>
      <c r="D23" s="563">
        <v>92</v>
      </c>
      <c r="E23" s="563">
        <v>555</v>
      </c>
      <c r="F23" s="563">
        <v>445</v>
      </c>
      <c r="G23" s="141">
        <f>SUM(B23:F23)</f>
        <v>2319</v>
      </c>
      <c r="H23" s="181">
        <v>92266</v>
      </c>
      <c r="I23" s="240"/>
      <c r="J23" s="333"/>
      <c r="K23" s="260"/>
      <c r="L23" s="260"/>
      <c r="M23" s="84"/>
      <c r="N23" s="84"/>
      <c r="O23" s="67"/>
      <c r="P23" s="67"/>
      <c r="Q23" s="67"/>
    </row>
    <row r="24" spans="1:26" ht="7.9" customHeight="1" x14ac:dyDescent="0.15">
      <c r="A24" s="61" t="s">
        <v>475</v>
      </c>
      <c r="B24" s="773">
        <v>1600</v>
      </c>
      <c r="C24" s="563">
        <v>925</v>
      </c>
      <c r="D24" s="563">
        <v>584</v>
      </c>
      <c r="E24" s="563">
        <v>411</v>
      </c>
      <c r="F24" s="563">
        <v>637</v>
      </c>
      <c r="G24" s="141">
        <f>SUM(B24:F24)</f>
        <v>4157</v>
      </c>
      <c r="H24" s="181">
        <v>44749</v>
      </c>
      <c r="I24" s="240"/>
      <c r="J24" s="333"/>
      <c r="K24" s="260"/>
      <c r="L24" s="260"/>
      <c r="M24" s="84"/>
      <c r="N24" s="84"/>
      <c r="O24" s="67"/>
      <c r="P24" s="67"/>
      <c r="Q24" s="67"/>
    </row>
    <row r="25" spans="1:26" ht="7.9" customHeight="1" x14ac:dyDescent="0.15">
      <c r="A25" s="61" t="s">
        <v>476</v>
      </c>
      <c r="B25" s="562">
        <v>100</v>
      </c>
      <c r="C25" s="563">
        <v>216</v>
      </c>
      <c r="D25" s="563">
        <v>0</v>
      </c>
      <c r="E25" s="563">
        <v>0</v>
      </c>
      <c r="F25" s="563">
        <v>0</v>
      </c>
      <c r="G25" s="141">
        <f>SUM(B25:F25)</f>
        <v>316</v>
      </c>
      <c r="H25" s="181">
        <v>42170</v>
      </c>
      <c r="I25" s="240"/>
      <c r="J25" s="333"/>
      <c r="K25" s="260"/>
      <c r="L25" s="260"/>
      <c r="M25" s="84"/>
      <c r="N25" s="84"/>
      <c r="O25" s="67"/>
      <c r="P25" s="67"/>
      <c r="Q25" s="67"/>
    </row>
    <row r="26" spans="1:26" ht="7.9" customHeight="1" thickBot="1" x14ac:dyDescent="0.2">
      <c r="A26" s="1000"/>
      <c r="B26" s="1001"/>
      <c r="C26" s="1001"/>
      <c r="D26" s="1001"/>
      <c r="E26" s="1001"/>
      <c r="F26" s="1001"/>
      <c r="G26" s="1002"/>
      <c r="H26" s="1002"/>
      <c r="J26" s="333"/>
      <c r="K26" s="260"/>
      <c r="L26" s="260"/>
      <c r="M26" s="84"/>
      <c r="N26" s="84"/>
      <c r="O26" s="67"/>
      <c r="P26" s="67"/>
      <c r="Q26" s="67"/>
      <c r="R26" s="65"/>
      <c r="S26" s="65"/>
      <c r="T26" s="65"/>
      <c r="U26" s="65"/>
      <c r="V26" s="65"/>
      <c r="W26" s="65"/>
      <c r="X26" s="65"/>
      <c r="Y26" s="65"/>
      <c r="Z26" s="65"/>
    </row>
    <row r="27" spans="1:26" ht="7.9" customHeight="1" thickTop="1" x14ac:dyDescent="0.15">
      <c r="A27" s="21" t="s">
        <v>687</v>
      </c>
      <c r="B27" s="14"/>
      <c r="C27" s="14"/>
      <c r="D27" s="14"/>
      <c r="E27" s="14"/>
      <c r="F27" s="14"/>
      <c r="G27" s="14"/>
      <c r="H27" s="14"/>
      <c r="I27" s="239"/>
      <c r="J27" s="250"/>
      <c r="K27" s="260"/>
      <c r="L27" s="260"/>
      <c r="M27" s="84"/>
      <c r="N27" s="84"/>
      <c r="O27" s="67"/>
      <c r="P27" s="67"/>
      <c r="Q27" s="67"/>
      <c r="R27" s="65"/>
      <c r="S27" s="65"/>
      <c r="T27" s="65"/>
      <c r="U27" s="65"/>
      <c r="V27" s="65"/>
      <c r="W27" s="65"/>
      <c r="X27" s="65"/>
      <c r="Y27" s="65"/>
      <c r="Z27" s="65"/>
    </row>
    <row r="28" spans="1:26" ht="7.9" customHeight="1" x14ac:dyDescent="0.15">
      <c r="A28" s="275" t="s">
        <v>199</v>
      </c>
      <c r="B28" s="14"/>
      <c r="C28" s="14"/>
      <c r="D28" s="14"/>
      <c r="E28" s="14"/>
      <c r="F28" s="14"/>
      <c r="G28" s="14"/>
      <c r="H28" s="14"/>
      <c r="L28" s="260"/>
    </row>
    <row r="29" spans="1:26" ht="7.9" customHeight="1" x14ac:dyDescent="0.15">
      <c r="A29" s="275" t="s">
        <v>498</v>
      </c>
      <c r="B29" s="21"/>
      <c r="C29" s="21"/>
      <c r="D29" s="21"/>
      <c r="E29" s="21"/>
      <c r="F29" s="21"/>
      <c r="G29" s="21"/>
      <c r="H29" s="27"/>
      <c r="L29" s="260"/>
    </row>
    <row r="30" spans="1:26" ht="7.9" customHeight="1" x14ac:dyDescent="0.15">
      <c r="A30" s="550" t="s">
        <v>817</v>
      </c>
      <c r="B30" s="21"/>
      <c r="C30" s="21"/>
      <c r="D30" s="21"/>
      <c r="E30" s="21"/>
      <c r="F30" s="21"/>
      <c r="G30" s="21"/>
      <c r="H30" s="27"/>
      <c r="L30" s="260"/>
    </row>
    <row r="35" spans="1:8" ht="9.9499999999999993" customHeight="1" x14ac:dyDescent="0.15">
      <c r="A35" s="680" t="s">
        <v>1020</v>
      </c>
      <c r="B35" s="861">
        <v>716105</v>
      </c>
      <c r="C35" s="861">
        <v>393612</v>
      </c>
      <c r="D35" s="861">
        <v>143125</v>
      </c>
      <c r="E35" s="861">
        <v>265719</v>
      </c>
      <c r="F35" s="861">
        <v>311384</v>
      </c>
      <c r="G35" s="861">
        <v>1829945</v>
      </c>
      <c r="H35" s="862">
        <v>32356943</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G37"/>
  <sheetViews>
    <sheetView zoomScale="140" zoomScaleNormal="140" workbookViewId="0">
      <selection sqref="A1:E1"/>
    </sheetView>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5" customHeight="1" x14ac:dyDescent="0.25">
      <c r="A1" s="1092" t="s">
        <v>38</v>
      </c>
      <c r="B1" s="1092"/>
      <c r="C1" s="1092"/>
      <c r="D1" s="1092"/>
      <c r="E1" s="1092"/>
    </row>
    <row r="2" spans="1:5" ht="12" customHeight="1" x14ac:dyDescent="0.25">
      <c r="A2" s="195"/>
      <c r="B2" s="196"/>
      <c r="C2" s="196"/>
      <c r="D2" s="196"/>
      <c r="E2" s="196"/>
    </row>
    <row r="3" spans="1:5" ht="12.95" customHeight="1" x14ac:dyDescent="0.25">
      <c r="A3" s="998" t="s">
        <v>190</v>
      </c>
      <c r="B3" s="998">
        <v>5</v>
      </c>
      <c r="C3" s="197"/>
      <c r="D3" s="998" t="s">
        <v>357</v>
      </c>
      <c r="E3" s="998">
        <f>B23+1</f>
        <v>21</v>
      </c>
    </row>
    <row r="4" spans="1:5" ht="12.95" customHeight="1" x14ac:dyDescent="0.25">
      <c r="A4" s="364" t="s">
        <v>51</v>
      </c>
      <c r="B4" s="62">
        <f>B3</f>
        <v>5</v>
      </c>
      <c r="C4" s="197"/>
      <c r="D4" s="364" t="s">
        <v>666</v>
      </c>
      <c r="E4" s="85">
        <f>E3</f>
        <v>21</v>
      </c>
    </row>
    <row r="5" spans="1:5" ht="12.95" customHeight="1" x14ac:dyDescent="0.25">
      <c r="A5" s="364" t="s">
        <v>52</v>
      </c>
      <c r="B5" s="62">
        <f>B4+1</f>
        <v>6</v>
      </c>
      <c r="C5" s="197"/>
      <c r="D5" s="364" t="s">
        <v>1100</v>
      </c>
      <c r="E5" s="85">
        <f>E4 + 1</f>
        <v>22</v>
      </c>
    </row>
    <row r="6" spans="1:5" ht="12.95" customHeight="1" x14ac:dyDescent="0.25">
      <c r="A6" s="364" t="s">
        <v>53</v>
      </c>
      <c r="B6" s="62">
        <f>B5+1</f>
        <v>7</v>
      </c>
      <c r="C6" s="197"/>
      <c r="D6" s="364" t="s">
        <v>358</v>
      </c>
      <c r="E6" s="85">
        <f>E5 + 1</f>
        <v>23</v>
      </c>
    </row>
    <row r="7" spans="1:5" ht="12.95" customHeight="1" x14ac:dyDescent="0.25">
      <c r="A7" s="364" t="s">
        <v>54</v>
      </c>
      <c r="B7" s="62">
        <f>B6+1</f>
        <v>8</v>
      </c>
      <c r="C7" s="197"/>
      <c r="D7" s="364"/>
      <c r="E7" s="85"/>
    </row>
    <row r="8" spans="1:5" ht="12.95" customHeight="1" x14ac:dyDescent="0.25">
      <c r="A8" s="364"/>
      <c r="B8" s="62"/>
      <c r="C8" s="197"/>
      <c r="D8" s="998" t="s">
        <v>359</v>
      </c>
      <c r="E8" s="998">
        <f>E6+1</f>
        <v>24</v>
      </c>
    </row>
    <row r="9" spans="1:5" ht="12.95" customHeight="1" x14ac:dyDescent="0.25">
      <c r="A9" s="998" t="s">
        <v>744</v>
      </c>
      <c r="B9" s="998">
        <f>B7+1</f>
        <v>9</v>
      </c>
      <c r="C9" s="197"/>
      <c r="D9" s="364" t="s">
        <v>630</v>
      </c>
      <c r="E9" s="85">
        <f>E8</f>
        <v>24</v>
      </c>
    </row>
    <row r="10" spans="1:5" ht="12.95" customHeight="1" x14ac:dyDescent="0.25">
      <c r="A10" s="364" t="s">
        <v>743</v>
      </c>
      <c r="B10" s="62">
        <v>9</v>
      </c>
      <c r="C10" s="197"/>
      <c r="D10" s="364" t="s">
        <v>59</v>
      </c>
      <c r="E10" s="85">
        <f>E9 + 1</f>
        <v>25</v>
      </c>
    </row>
    <row r="11" spans="1:5" ht="12.95" customHeight="1" x14ac:dyDescent="0.25">
      <c r="A11" s="364"/>
      <c r="B11" s="62"/>
      <c r="C11" s="197"/>
      <c r="D11" s="364" t="s">
        <v>60</v>
      </c>
      <c r="E11" s="85">
        <f>E10 + 1</f>
        <v>26</v>
      </c>
    </row>
    <row r="12" spans="1:5" ht="12.95" customHeight="1" x14ac:dyDescent="0.25">
      <c r="A12" s="998" t="s">
        <v>355</v>
      </c>
      <c r="B12" s="998">
        <f>B10+1</f>
        <v>10</v>
      </c>
      <c r="C12" s="197"/>
      <c r="D12" s="364" t="s">
        <v>63</v>
      </c>
      <c r="E12" s="85">
        <f>E11 + 1</f>
        <v>27</v>
      </c>
    </row>
    <row r="13" spans="1:5" ht="12.95" customHeight="1" x14ac:dyDescent="0.25">
      <c r="A13" s="364" t="s">
        <v>73</v>
      </c>
      <c r="B13" s="62">
        <f>B12</f>
        <v>10</v>
      </c>
      <c r="C13" s="197"/>
      <c r="D13" s="364" t="s">
        <v>61</v>
      </c>
      <c r="E13" s="85">
        <f>E12 + 1</f>
        <v>28</v>
      </c>
    </row>
    <row r="14" spans="1:5" ht="12.95" customHeight="1" x14ac:dyDescent="0.25">
      <c r="A14" s="364" t="s">
        <v>356</v>
      </c>
      <c r="B14" s="62">
        <f t="shared" ref="B14:B23" si="0">B13+1</f>
        <v>11</v>
      </c>
      <c r="C14" s="197"/>
      <c r="D14" s="364"/>
      <c r="E14" s="85"/>
    </row>
    <row r="15" spans="1:5" ht="12.95" customHeight="1" x14ac:dyDescent="0.25">
      <c r="A15" s="364" t="s">
        <v>628</v>
      </c>
      <c r="B15" s="62">
        <f t="shared" si="0"/>
        <v>12</v>
      </c>
      <c r="C15" s="197"/>
      <c r="D15" s="998" t="s">
        <v>65</v>
      </c>
      <c r="E15" s="998">
        <f>E13+1</f>
        <v>29</v>
      </c>
    </row>
    <row r="16" spans="1:5" ht="12.95" customHeight="1" x14ac:dyDescent="0.25">
      <c r="A16" s="364" t="s">
        <v>883</v>
      </c>
      <c r="B16" s="62">
        <f t="shared" si="0"/>
        <v>13</v>
      </c>
      <c r="C16" s="197"/>
      <c r="D16" s="364" t="s">
        <v>67</v>
      </c>
      <c r="E16" s="85">
        <f>E15</f>
        <v>29</v>
      </c>
    </row>
    <row r="17" spans="1:5" ht="12.95" customHeight="1" x14ac:dyDescent="0.25">
      <c r="A17" s="364" t="s">
        <v>55</v>
      </c>
      <c r="B17" s="62">
        <f t="shared" si="0"/>
        <v>14</v>
      </c>
      <c r="C17" s="197"/>
      <c r="D17" s="364" t="s">
        <v>200</v>
      </c>
      <c r="E17" s="85">
        <f>E16 + 1</f>
        <v>30</v>
      </c>
    </row>
    <row r="18" spans="1:5" ht="12.95" customHeight="1" x14ac:dyDescent="0.25">
      <c r="A18" s="364" t="s">
        <v>771</v>
      </c>
      <c r="B18" s="62">
        <f t="shared" si="0"/>
        <v>15</v>
      </c>
      <c r="C18" s="197"/>
      <c r="D18" s="364" t="s">
        <v>201</v>
      </c>
      <c r="E18" s="85">
        <f>E17 + 1</f>
        <v>31</v>
      </c>
    </row>
    <row r="19" spans="1:5" ht="12.95" customHeight="1" x14ac:dyDescent="0.25">
      <c r="A19" s="364" t="s">
        <v>1098</v>
      </c>
      <c r="B19" s="62">
        <f t="shared" si="0"/>
        <v>16</v>
      </c>
      <c r="C19" s="197"/>
      <c r="D19" s="364" t="s">
        <v>108</v>
      </c>
      <c r="E19" s="85">
        <f>E18 + 1</f>
        <v>32</v>
      </c>
    </row>
    <row r="20" spans="1:5" ht="12.95" customHeight="1" x14ac:dyDescent="0.25">
      <c r="A20" s="364" t="s">
        <v>884</v>
      </c>
      <c r="B20" s="62">
        <f t="shared" si="0"/>
        <v>17</v>
      </c>
      <c r="C20" s="197"/>
      <c r="D20" s="364" t="s">
        <v>574</v>
      </c>
      <c r="E20" s="85">
        <f>E19 + 1</f>
        <v>33</v>
      </c>
    </row>
    <row r="21" spans="1:5" ht="12.95" customHeight="1" x14ac:dyDescent="0.25">
      <c r="A21" s="364" t="s">
        <v>72</v>
      </c>
      <c r="B21" s="62">
        <f t="shared" si="0"/>
        <v>18</v>
      </c>
      <c r="C21" s="197"/>
      <c r="D21" s="364" t="s">
        <v>568</v>
      </c>
      <c r="E21" s="85">
        <f>E20 + 1</f>
        <v>34</v>
      </c>
    </row>
    <row r="22" spans="1:5" x14ac:dyDescent="0.25">
      <c r="A22" s="364" t="s">
        <v>746</v>
      </c>
      <c r="B22" s="62">
        <f t="shared" si="0"/>
        <v>19</v>
      </c>
      <c r="D22" s="64"/>
      <c r="E22" s="64"/>
    </row>
    <row r="23" spans="1:5" x14ac:dyDescent="0.25">
      <c r="A23" s="364" t="s">
        <v>56</v>
      </c>
      <c r="B23" s="62">
        <f t="shared" si="0"/>
        <v>20</v>
      </c>
      <c r="D23" s="64"/>
      <c r="E23" s="64"/>
    </row>
    <row r="24" spans="1:5" x14ac:dyDescent="0.25">
      <c r="A24" s="62"/>
      <c r="B24" s="62"/>
      <c r="D24" s="64"/>
      <c r="E24" s="64"/>
    </row>
    <row r="25" spans="1:5" x14ac:dyDescent="0.25">
      <c r="D25" s="197"/>
      <c r="E25" s="197"/>
    </row>
    <row r="26" spans="1:5" x14ac:dyDescent="0.25">
      <c r="D26" s="62"/>
      <c r="E26" s="62"/>
    </row>
    <row r="27" spans="1:5" x14ac:dyDescent="0.25">
      <c r="D27" s="62"/>
      <c r="E27" s="62"/>
    </row>
    <row r="28" spans="1:5" x14ac:dyDescent="0.25">
      <c r="D28" s="62"/>
      <c r="E28" s="62"/>
    </row>
    <row r="29" spans="1:5" x14ac:dyDescent="0.25">
      <c r="E29" s="62"/>
    </row>
    <row r="30" spans="1:5" x14ac:dyDescent="0.25">
      <c r="E30" s="62"/>
    </row>
    <row r="37" spans="7:7" x14ac:dyDescent="0.25">
      <c r="G37" t="s">
        <v>224</v>
      </c>
    </row>
  </sheetData>
  <mergeCells count="1">
    <mergeCell ref="A1:E1"/>
  </mergeCells>
  <phoneticPr fontId="15" type="noConversion"/>
  <hyperlinks>
    <hyperlink ref="A4" location="'page 5 Démo'!A1" display="Données générales"/>
    <hyperlink ref="A5" location="'page 6 Démo'!A1" display="Indicateurs démographiques"/>
    <hyperlink ref="A6" location="'page 7 Démo'!A1" display="Répartition par âge de la population"/>
    <hyperlink ref="A7" location="'page 8 Démo'!A1" display="Structure par âge de la population"/>
    <hyperlink ref="A10" location="'page 9 Ville'!A1" display="Contrats urbains et ZUS"/>
    <hyperlink ref="A13" location="'page 10 Pauvreté'!A1" display="Revenus et inégalités de revenus"/>
    <hyperlink ref="A14" location="'page 11 Pauvreté '!A1" display="Pauvreté et précarité"/>
    <hyperlink ref="A16" location="'page 13 Pauvreté'!A1" display="Taux de chômage et indemnisation"/>
    <hyperlink ref="A17" location="'page 14 Pauvreté'!A1" display="Demandeurs d’emploi"/>
    <hyperlink ref="A18" location="'page 15 Pauvreté'!A1" display="Demandeurs d’emploi de longue durée par sexe et par âge"/>
    <hyperlink ref="A19" location="'page 16 Pauvreté '!A1" display="Entrées et sorties à Pôle Emploi par motif"/>
    <hyperlink ref="A20" location="'page 17 Pauvreté'!A1" display="Allocataires du Revenu de Solidarité Active (RSA)"/>
    <hyperlink ref="A21" location="'page 18 pauvreté'!A1" display="Autres minima sociaux"/>
    <hyperlink ref="A22" location="'page 19 Pauvreté'!A1" display="Dépenses d’aides sociales – Compétence du Conseil Départemental"/>
    <hyperlink ref="A23" location="'page 20 Pauvreté'!A1" display="Dépenses d’aides sociales – Compétence de l’Etat"/>
    <hyperlink ref="D4" location="'page 21 Handicap'!A1" display="Scolarisation et formation des personnes handicapées"/>
    <hyperlink ref="D5" location="'page 22 Handicap '!A1" display="Accompagnement des personnes handicapées ou dépendantes"/>
    <hyperlink ref="D6" location="'page 23 Handicap '!A1" display="Protection juridique des majeurs vulnérables"/>
    <hyperlink ref="D9" location="'page 24 Logement'!A1" display="Parc des logements, statuts d’occupation, expulsions locatives"/>
    <hyperlink ref="D10" location="'page 25 Logement'!A1" display="Parc locatif social"/>
    <hyperlink ref="D11" location="'page 26 Logement'!A1" display="Demande locative sociale"/>
    <hyperlink ref="D12" location="'page 27 - Logement'!A1" display="Recours au Droit au Logement Opposable (DALO)"/>
    <hyperlink ref="D13" location="'page 28 Logement'!A1" display="Equipements d’hébergement social"/>
    <hyperlink ref="D16" location="'page 29 Jeunesse'!A1" display="La jeunesse en Pays de la Loire"/>
    <hyperlink ref="D17" location="'page 30 Jeunesse'!A1" display="Logement des jeunes"/>
    <hyperlink ref="D18" location="'page 31 Jeunesse'!A1" display="Conduites à risque, mortalité"/>
    <hyperlink ref="D19" location="'page 32 Jeunesse'!A1" display="Scolarité, formation, insertion"/>
    <hyperlink ref="D20" location="'page 33 Jeunesse'!A1" display="Activité des jeunes de 15 à 24 ans"/>
    <hyperlink ref="D21" location="'page 34 Jeunesse'!A1" display="Politiques publiques de cohésion sociale pour la jeunesse"/>
    <hyperlink ref="A15" location="'page 12 Pauvreté'!A1" display="Surendettement et expulsions"/>
  </hyperlinks>
  <pageMargins left="0.7" right="0.7" top="0.75" bottom="0.75" header="0.3" footer="0.3"/>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9"/>
  <dimension ref="A1:M24"/>
  <sheetViews>
    <sheetView zoomScale="140" zoomScaleNormal="140" workbookViewId="0">
      <selection sqref="A1:H1"/>
    </sheetView>
  </sheetViews>
  <sheetFormatPr baseColWidth="10" defaultRowHeight="9.9499999999999993" customHeight="1" x14ac:dyDescent="0.15"/>
  <cols>
    <col min="1" max="1" width="23.7109375" style="1" customWidth="1"/>
    <col min="2" max="6" width="6.7109375" style="1" customWidth="1"/>
    <col min="7" max="7" width="6.85546875" style="1" customWidth="1"/>
    <col min="8" max="8" width="9.42578125" style="5" customWidth="1"/>
    <col min="9" max="10" width="4.7109375" style="234" customWidth="1"/>
    <col min="11" max="11" width="27.28515625" style="234" customWidth="1"/>
    <col min="12" max="12" width="11.42578125" style="234" customWidth="1"/>
    <col min="13" max="16384" width="11.42578125" style="1"/>
  </cols>
  <sheetData>
    <row r="1" spans="1:13" ht="15" customHeight="1" x14ac:dyDescent="0.15">
      <c r="A1" s="1093" t="s">
        <v>375</v>
      </c>
      <c r="B1" s="1093"/>
      <c r="C1" s="1093"/>
      <c r="D1" s="1093"/>
      <c r="E1" s="1093"/>
      <c r="F1" s="1093"/>
      <c r="G1" s="1093"/>
      <c r="H1" s="1093"/>
    </row>
    <row r="2" spans="1:13" s="2" customFormat="1" ht="9.9499999999999993" customHeight="1" x14ac:dyDescent="0.2">
      <c r="A2" s="1095" t="s">
        <v>946</v>
      </c>
      <c r="B2" s="1095"/>
      <c r="C2" s="1095"/>
      <c r="D2" s="1095"/>
      <c r="E2" s="1095"/>
      <c r="F2" s="1095"/>
      <c r="G2" s="1095"/>
      <c r="H2" s="1095"/>
      <c r="I2" s="251"/>
      <c r="J2" s="251"/>
      <c r="K2" s="251"/>
      <c r="L2" s="251"/>
    </row>
    <row r="3" spans="1:13" ht="7.9" customHeight="1" x14ac:dyDescent="0.15">
      <c r="A3" s="3"/>
      <c r="B3" s="4"/>
    </row>
    <row r="4" spans="1:13" s="4" customFormat="1" ht="20.100000000000001" customHeight="1" x14ac:dyDescent="0.15">
      <c r="A4" s="6"/>
      <c r="B4" s="37" t="s">
        <v>893</v>
      </c>
      <c r="C4" s="22" t="s">
        <v>341</v>
      </c>
      <c r="D4" s="7" t="s">
        <v>334</v>
      </c>
      <c r="E4" s="7" t="s">
        <v>335</v>
      </c>
      <c r="F4" s="7" t="s">
        <v>336</v>
      </c>
      <c r="G4" s="23" t="s">
        <v>342</v>
      </c>
      <c r="H4" s="88" t="s">
        <v>338</v>
      </c>
      <c r="I4" s="236"/>
      <c r="J4" s="236"/>
      <c r="K4" s="236"/>
      <c r="L4" s="236"/>
    </row>
    <row r="5" spans="1:13" ht="7.9" customHeight="1" x14ac:dyDescent="0.15">
      <c r="A5" s="9"/>
      <c r="B5" s="7"/>
      <c r="C5" s="7"/>
      <c r="D5" s="7"/>
      <c r="E5" s="7"/>
      <c r="F5" s="7"/>
      <c r="G5" s="8"/>
      <c r="H5" s="8"/>
    </row>
    <row r="6" spans="1:13" s="5" customFormat="1" ht="7.9" customHeight="1" x14ac:dyDescent="0.15">
      <c r="A6" s="1048" t="s">
        <v>94</v>
      </c>
      <c r="B6" s="1049"/>
      <c r="C6" s="1049"/>
      <c r="D6" s="1049"/>
      <c r="E6" s="1049"/>
      <c r="F6" s="1049"/>
      <c r="G6" s="1050"/>
      <c r="H6" s="1049"/>
      <c r="I6" s="238"/>
      <c r="J6" s="238"/>
      <c r="K6" s="238"/>
      <c r="L6" s="238"/>
    </row>
    <row r="7" spans="1:13" ht="7.9" customHeight="1" x14ac:dyDescent="0.15">
      <c r="A7" s="53" t="s">
        <v>95</v>
      </c>
      <c r="B7" s="385">
        <v>137565</v>
      </c>
      <c r="C7" s="385">
        <v>77148</v>
      </c>
      <c r="D7" s="385">
        <v>28868</v>
      </c>
      <c r="E7" s="385">
        <v>51770</v>
      </c>
      <c r="F7" s="385">
        <v>59544</v>
      </c>
      <c r="G7" s="466">
        <f>SUM(B7:F7)</f>
        <v>354895</v>
      </c>
      <c r="H7" s="374">
        <v>5867293</v>
      </c>
    </row>
    <row r="8" spans="1:13" ht="7.9" customHeight="1" x14ac:dyDescent="0.15">
      <c r="A8" s="53" t="s">
        <v>96</v>
      </c>
      <c r="B8" s="385">
        <v>90743</v>
      </c>
      <c r="C8" s="385">
        <v>53480</v>
      </c>
      <c r="D8" s="385">
        <v>17711</v>
      </c>
      <c r="E8" s="385">
        <v>32673</v>
      </c>
      <c r="F8" s="385">
        <v>34886</v>
      </c>
      <c r="G8" s="466">
        <f>SUM(B8:F8)</f>
        <v>229493</v>
      </c>
      <c r="H8" s="374">
        <v>3869347</v>
      </c>
    </row>
    <row r="9" spans="1:13" ht="7.9" customHeight="1" x14ac:dyDescent="0.15">
      <c r="A9" s="53" t="s">
        <v>323</v>
      </c>
      <c r="B9" s="385">
        <f t="shared" ref="B9:H9" si="0">B7+B8</f>
        <v>228308</v>
      </c>
      <c r="C9" s="385">
        <f t="shared" si="0"/>
        <v>130628</v>
      </c>
      <c r="D9" s="385">
        <f t="shared" si="0"/>
        <v>46579</v>
      </c>
      <c r="E9" s="385">
        <f t="shared" si="0"/>
        <v>84443</v>
      </c>
      <c r="F9" s="385">
        <f t="shared" si="0"/>
        <v>94430</v>
      </c>
      <c r="G9" s="466">
        <f t="shared" si="0"/>
        <v>584388</v>
      </c>
      <c r="H9" s="374">
        <f t="shared" si="0"/>
        <v>9736640</v>
      </c>
    </row>
    <row r="10" spans="1:13" ht="7.9" customHeight="1" x14ac:dyDescent="0.15">
      <c r="A10" s="1048" t="s">
        <v>97</v>
      </c>
      <c r="B10" s="1049"/>
      <c r="C10" s="1049"/>
      <c r="D10" s="1049"/>
      <c r="E10" s="1049"/>
      <c r="F10" s="1049"/>
      <c r="G10" s="1050"/>
      <c r="H10" s="1049"/>
    </row>
    <row r="11" spans="1:13" ht="7.9" customHeight="1" x14ac:dyDescent="0.15">
      <c r="A11" s="53" t="s">
        <v>95</v>
      </c>
      <c r="B11" s="385">
        <v>130657</v>
      </c>
      <c r="C11" s="385">
        <v>72666</v>
      </c>
      <c r="D11" s="385">
        <v>27808</v>
      </c>
      <c r="E11" s="385">
        <v>49584</v>
      </c>
      <c r="F11" s="385">
        <v>57479</v>
      </c>
      <c r="G11" s="466">
        <f>SUM(B11:F11)</f>
        <v>338194</v>
      </c>
      <c r="H11" s="374">
        <v>5612164</v>
      </c>
      <c r="K11" s="685"/>
      <c r="L11" s="686"/>
    </row>
    <row r="12" spans="1:13" ht="7.9" customHeight="1" x14ac:dyDescent="0.15">
      <c r="A12" s="53" t="s">
        <v>96</v>
      </c>
      <c r="B12" s="385">
        <v>87897</v>
      </c>
      <c r="C12" s="385">
        <v>53102</v>
      </c>
      <c r="D12" s="385">
        <v>15788</v>
      </c>
      <c r="E12" s="385">
        <v>30516</v>
      </c>
      <c r="F12" s="385">
        <v>31848</v>
      </c>
      <c r="G12" s="466">
        <f>SUM(B12:F12)</f>
        <v>219151</v>
      </c>
      <c r="H12" s="374">
        <v>3724841</v>
      </c>
      <c r="K12" s="687"/>
      <c r="L12" s="688"/>
      <c r="M12" s="53"/>
    </row>
    <row r="13" spans="1:13" ht="7.9" customHeight="1" x14ac:dyDescent="0.15">
      <c r="A13" s="53" t="s">
        <v>323</v>
      </c>
      <c r="B13" s="385">
        <f>B11+B12</f>
        <v>218554</v>
      </c>
      <c r="C13" s="385">
        <f t="shared" ref="C13:H13" si="1">C11+C12</f>
        <v>125768</v>
      </c>
      <c r="D13" s="385">
        <f t="shared" si="1"/>
        <v>43596</v>
      </c>
      <c r="E13" s="385">
        <f t="shared" si="1"/>
        <v>80100</v>
      </c>
      <c r="F13" s="385">
        <f t="shared" si="1"/>
        <v>89327</v>
      </c>
      <c r="G13" s="466">
        <f t="shared" si="1"/>
        <v>557345</v>
      </c>
      <c r="H13" s="374">
        <f t="shared" si="1"/>
        <v>9337005</v>
      </c>
      <c r="K13" s="687"/>
      <c r="L13" s="688"/>
      <c r="M13" s="53"/>
    </row>
    <row r="14" spans="1:13" ht="7.9" customHeight="1" x14ac:dyDescent="0.15">
      <c r="A14" s="1048" t="s">
        <v>98</v>
      </c>
      <c r="B14" s="1049"/>
      <c r="C14" s="1049"/>
      <c r="D14" s="1049"/>
      <c r="E14" s="1049"/>
      <c r="F14" s="1049"/>
      <c r="G14" s="1050"/>
      <c r="H14" s="1049"/>
      <c r="M14" s="53"/>
    </row>
    <row r="15" spans="1:13" ht="7.9" customHeight="1" x14ac:dyDescent="0.15">
      <c r="A15" s="53" t="s">
        <v>95</v>
      </c>
      <c r="B15" s="51">
        <f>B7+B11</f>
        <v>268222</v>
      </c>
      <c r="C15" s="51">
        <f t="shared" ref="C15:H16" si="2">C7+C11</f>
        <v>149814</v>
      </c>
      <c r="D15" s="51">
        <f t="shared" si="2"/>
        <v>56676</v>
      </c>
      <c r="E15" s="51">
        <f t="shared" si="2"/>
        <v>101354</v>
      </c>
      <c r="F15" s="51">
        <f t="shared" si="2"/>
        <v>117023</v>
      </c>
      <c r="G15" s="387">
        <f t="shared" si="2"/>
        <v>693089</v>
      </c>
      <c r="H15" s="10">
        <f t="shared" si="2"/>
        <v>11479457</v>
      </c>
      <c r="M15" s="53"/>
    </row>
    <row r="16" spans="1:13" ht="7.9" customHeight="1" x14ac:dyDescent="0.15">
      <c r="A16" s="53" t="s">
        <v>96</v>
      </c>
      <c r="B16" s="10">
        <f>B8+B12</f>
        <v>178640</v>
      </c>
      <c r="C16" s="10">
        <f t="shared" si="2"/>
        <v>106582</v>
      </c>
      <c r="D16" s="10">
        <f t="shared" si="2"/>
        <v>33499</v>
      </c>
      <c r="E16" s="10">
        <f t="shared" si="2"/>
        <v>63189</v>
      </c>
      <c r="F16" s="10">
        <f t="shared" si="2"/>
        <v>66734</v>
      </c>
      <c r="G16" s="515">
        <f t="shared" si="2"/>
        <v>448644</v>
      </c>
      <c r="H16" s="230">
        <f t="shared" si="2"/>
        <v>7594188</v>
      </c>
      <c r="M16" s="53"/>
    </row>
    <row r="17" spans="1:13" ht="7.9" customHeight="1" x14ac:dyDescent="0.15">
      <c r="A17" s="53" t="s">
        <v>323</v>
      </c>
      <c r="B17" s="230">
        <f>B15+B16</f>
        <v>446862</v>
      </c>
      <c r="C17" s="230">
        <f t="shared" ref="C17:H17" si="3">C15+C16</f>
        <v>256396</v>
      </c>
      <c r="D17" s="230">
        <f t="shared" si="3"/>
        <v>90175</v>
      </c>
      <c r="E17" s="230">
        <f t="shared" si="3"/>
        <v>164543</v>
      </c>
      <c r="F17" s="230">
        <f t="shared" si="3"/>
        <v>183757</v>
      </c>
      <c r="G17" s="387">
        <f t="shared" si="3"/>
        <v>1141733</v>
      </c>
      <c r="H17" s="10">
        <f t="shared" si="3"/>
        <v>19073645</v>
      </c>
      <c r="M17" s="53"/>
    </row>
    <row r="18" spans="1:13" ht="7.9" customHeight="1" x14ac:dyDescent="0.15">
      <c r="A18" s="53"/>
      <c r="B18" s="156"/>
      <c r="C18" s="156"/>
      <c r="D18" s="156"/>
      <c r="E18" s="156"/>
      <c r="F18" s="156"/>
      <c r="G18" s="189"/>
      <c r="H18" s="156"/>
    </row>
    <row r="19" spans="1:13" ht="7.9" customHeight="1" x14ac:dyDescent="0.15">
      <c r="A19" s="1051" t="s">
        <v>170</v>
      </c>
      <c r="B19" s="1052">
        <f>B17/'page 5 Démo'!B14</f>
        <v>0.3134571462241651</v>
      </c>
      <c r="C19" s="1052">
        <f>C17/'page 5 Démo'!C14</f>
        <v>0.31447091650568793</v>
      </c>
      <c r="D19" s="1052">
        <f>D17/'page 5 Démo'!D14</f>
        <v>0.29563538248186189</v>
      </c>
      <c r="E19" s="1052">
        <f>E17/'page 5 Démo'!E14</f>
        <v>0.29299854162252065</v>
      </c>
      <c r="F19" s="1052">
        <f>F17/'page 5 Démo'!F14</f>
        <v>0.27061930064327622</v>
      </c>
      <c r="G19" s="1052">
        <f>G17/'page 5 Démo'!G14</f>
        <v>0.30152368451979311</v>
      </c>
      <c r="H19" s="1052">
        <f>H17/'page 5 Démo'!H14</f>
        <v>0.29429163884519505</v>
      </c>
    </row>
    <row r="20" spans="1:13" ht="7.9" customHeight="1" thickBot="1" x14ac:dyDescent="0.2">
      <c r="A20" s="1000"/>
      <c r="B20" s="1001"/>
      <c r="C20" s="1001"/>
      <c r="D20" s="1001"/>
      <c r="E20" s="1001"/>
      <c r="F20" s="1001"/>
      <c r="G20" s="1002"/>
      <c r="H20" s="1002"/>
    </row>
    <row r="21" spans="1:13" ht="7.9" customHeight="1" thickTop="1" x14ac:dyDescent="0.15">
      <c r="A21" s="55" t="s">
        <v>261</v>
      </c>
    </row>
    <row r="22" spans="1:13" ht="7.9" customHeight="1" x14ac:dyDescent="0.15">
      <c r="A22" s="11"/>
    </row>
    <row r="23" spans="1:13" ht="7.9" customHeight="1" x14ac:dyDescent="0.15"/>
    <row r="24" spans="1:13"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0"/>
  <dimension ref="A1:L34"/>
  <sheetViews>
    <sheetView zoomScale="140" zoomScaleNormal="140" workbookViewId="0">
      <selection sqref="A1:H1"/>
    </sheetView>
  </sheetViews>
  <sheetFormatPr baseColWidth="10" defaultRowHeight="9.9499999999999993" customHeight="1" x14ac:dyDescent="0.15"/>
  <cols>
    <col min="1" max="1" width="24" style="53" customWidth="1"/>
    <col min="2" max="2" width="6.7109375" style="53" customWidth="1"/>
    <col min="3" max="3" width="7.7109375" style="53" bestFit="1" customWidth="1"/>
    <col min="4" max="6" width="6.7109375" style="53" customWidth="1"/>
    <col min="7" max="7" width="6.85546875" style="53" customWidth="1"/>
    <col min="8" max="8" width="10.140625" style="54" customWidth="1"/>
    <col min="9" max="10" width="4.7109375" style="234" customWidth="1"/>
    <col min="11" max="11" width="27.28515625" style="234" customWidth="1"/>
    <col min="12" max="12" width="11.42578125" style="234" customWidth="1"/>
    <col min="13" max="16384" width="11.42578125" style="53"/>
  </cols>
  <sheetData>
    <row r="1" spans="1:12" ht="15" customHeight="1" x14ac:dyDescent="0.15">
      <c r="A1" s="1093" t="s">
        <v>99</v>
      </c>
      <c r="B1" s="1093"/>
      <c r="C1" s="1093"/>
      <c r="D1" s="1093"/>
      <c r="E1" s="1093"/>
      <c r="F1" s="1093"/>
      <c r="G1" s="1093"/>
      <c r="H1" s="1093"/>
      <c r="I1" s="169"/>
      <c r="J1" s="169"/>
      <c r="K1" s="169"/>
    </row>
    <row r="2" spans="1:12" ht="9.9499999999999993" customHeight="1" x14ac:dyDescent="0.15">
      <c r="A2" s="1095" t="s">
        <v>1093</v>
      </c>
      <c r="B2" s="1095"/>
      <c r="C2" s="1095"/>
      <c r="D2" s="1095"/>
      <c r="E2" s="1095"/>
      <c r="F2" s="1095"/>
      <c r="G2" s="1095"/>
      <c r="H2" s="1095"/>
      <c r="I2" s="169"/>
      <c r="J2" s="169"/>
      <c r="K2" s="169"/>
    </row>
    <row r="3" spans="1:12" s="65" customFormat="1" ht="7.9" customHeight="1" x14ac:dyDescent="0.15">
      <c r="A3" s="317"/>
      <c r="B3" s="317"/>
      <c r="C3" s="317"/>
      <c r="D3" s="317"/>
      <c r="E3" s="317"/>
      <c r="F3" s="317"/>
      <c r="G3" s="317"/>
      <c r="H3" s="317"/>
      <c r="I3" s="169"/>
      <c r="J3" s="169"/>
      <c r="K3" s="169"/>
      <c r="L3" s="169"/>
    </row>
    <row r="4" spans="1:12" ht="20.100000000000001" customHeight="1" x14ac:dyDescent="0.15">
      <c r="A4" s="58"/>
      <c r="B4" s="37" t="s">
        <v>893</v>
      </c>
      <c r="C4" s="22" t="s">
        <v>341</v>
      </c>
      <c r="D4" s="22" t="s">
        <v>334</v>
      </c>
      <c r="E4" s="22" t="s">
        <v>335</v>
      </c>
      <c r="F4" s="22" t="s">
        <v>336</v>
      </c>
      <c r="G4" s="23" t="s">
        <v>342</v>
      </c>
      <c r="H4" s="88" t="s">
        <v>344</v>
      </c>
      <c r="I4" s="169"/>
      <c r="J4" s="169"/>
      <c r="K4" s="169"/>
    </row>
    <row r="5" spans="1:12" ht="7.9" customHeight="1" x14ac:dyDescent="0.15">
      <c r="A5" s="279"/>
      <c r="B5" s="170"/>
      <c r="C5" s="65"/>
      <c r="D5" s="65"/>
      <c r="E5" s="65"/>
      <c r="F5" s="65"/>
      <c r="G5" s="65"/>
      <c r="H5" s="66"/>
      <c r="I5" s="169"/>
      <c r="J5" s="169"/>
      <c r="K5" s="169"/>
    </row>
    <row r="6" spans="1:12" ht="7.9" customHeight="1" x14ac:dyDescent="0.15">
      <c r="A6" s="1014" t="s">
        <v>100</v>
      </c>
      <c r="B6" s="1015"/>
      <c r="C6" s="1015"/>
      <c r="D6" s="1015"/>
      <c r="E6" s="1015"/>
      <c r="F6" s="1015"/>
      <c r="G6" s="1015"/>
      <c r="H6" s="1015"/>
      <c r="I6" s="169"/>
      <c r="J6" s="169"/>
      <c r="K6" s="169"/>
    </row>
    <row r="7" spans="1:12" ht="7.9" customHeight="1" x14ac:dyDescent="0.15">
      <c r="A7" s="65" t="s">
        <v>101</v>
      </c>
      <c r="B7" s="881">
        <v>18055</v>
      </c>
      <c r="C7" s="881">
        <v>9701</v>
      </c>
      <c r="D7" s="881">
        <v>3513</v>
      </c>
      <c r="E7" s="881">
        <v>7091</v>
      </c>
      <c r="F7" s="881">
        <v>7426</v>
      </c>
      <c r="G7" s="883">
        <v>45786</v>
      </c>
      <c r="H7" s="881">
        <v>952699</v>
      </c>
      <c r="I7" s="169"/>
      <c r="J7" s="169"/>
      <c r="K7" s="169"/>
    </row>
    <row r="8" spans="1:12" ht="7.9" customHeight="1" x14ac:dyDescent="0.15">
      <c r="A8" s="86" t="s">
        <v>448</v>
      </c>
      <c r="B8" s="388">
        <v>44.3</v>
      </c>
      <c r="C8" s="388">
        <v>43.3</v>
      </c>
      <c r="D8" s="388">
        <v>47.2</v>
      </c>
      <c r="E8" s="388">
        <v>50.1</v>
      </c>
      <c r="F8" s="388">
        <v>53.8</v>
      </c>
      <c r="G8" s="389">
        <v>46.4</v>
      </c>
      <c r="H8" s="390">
        <v>54.4</v>
      </c>
      <c r="I8" s="169"/>
      <c r="J8" s="169"/>
      <c r="K8" s="169"/>
    </row>
    <row r="9" spans="1:12" ht="7.9" customHeight="1" x14ac:dyDescent="0.15">
      <c r="A9" s="65" t="s">
        <v>102</v>
      </c>
      <c r="B9" s="875">
        <v>12681</v>
      </c>
      <c r="C9" s="875">
        <v>6328</v>
      </c>
      <c r="D9" s="875">
        <v>1918</v>
      </c>
      <c r="E9" s="875">
        <v>4872</v>
      </c>
      <c r="F9" s="875">
        <v>4647</v>
      </c>
      <c r="G9" s="877">
        <v>30446</v>
      </c>
      <c r="H9" s="875">
        <v>707442</v>
      </c>
      <c r="I9" s="169"/>
      <c r="J9" s="169"/>
      <c r="K9" s="169"/>
    </row>
    <row r="10" spans="1:12" ht="7.9" customHeight="1" x14ac:dyDescent="0.15">
      <c r="A10" s="99" t="s">
        <v>448</v>
      </c>
      <c r="B10" s="388">
        <v>31.6</v>
      </c>
      <c r="C10" s="388">
        <v>27.3</v>
      </c>
      <c r="D10" s="388">
        <v>30</v>
      </c>
      <c r="E10" s="388">
        <v>35.700000000000003</v>
      </c>
      <c r="F10" s="388">
        <v>36.4</v>
      </c>
      <c r="G10" s="389">
        <v>31.7</v>
      </c>
      <c r="H10" s="390">
        <v>40.1</v>
      </c>
      <c r="I10" s="169"/>
      <c r="J10" s="169"/>
      <c r="K10" s="169"/>
    </row>
    <row r="11" spans="1:12" ht="7.9" customHeight="1" x14ac:dyDescent="0.15">
      <c r="A11" s="66" t="s">
        <v>171</v>
      </c>
      <c r="B11" s="982">
        <v>30736</v>
      </c>
      <c r="C11" s="982">
        <v>16029</v>
      </c>
      <c r="D11" s="982">
        <v>5431</v>
      </c>
      <c r="E11" s="982">
        <v>11962</v>
      </c>
      <c r="F11" s="26">
        <v>12073</v>
      </c>
      <c r="G11" s="26">
        <v>76232</v>
      </c>
      <c r="H11" s="26">
        <v>1660141</v>
      </c>
      <c r="I11" s="169"/>
      <c r="J11" s="169"/>
      <c r="K11" s="169"/>
    </row>
    <row r="12" spans="1:12" ht="7.9" customHeight="1" x14ac:dyDescent="0.15">
      <c r="A12" s="86" t="s">
        <v>448</v>
      </c>
      <c r="B12" s="388">
        <v>38</v>
      </c>
      <c r="C12" s="388">
        <v>35.200000000000003</v>
      </c>
      <c r="D12" s="388">
        <v>39.200000000000003</v>
      </c>
      <c r="E12" s="388">
        <v>43</v>
      </c>
      <c r="F12" s="388">
        <v>45.4</v>
      </c>
      <c r="G12" s="389">
        <v>39.200000000000003</v>
      </c>
      <c r="H12" s="390">
        <v>47.2</v>
      </c>
      <c r="I12" s="169"/>
      <c r="J12" s="169"/>
      <c r="K12" s="169"/>
    </row>
    <row r="13" spans="1:12" ht="7.9" customHeight="1" x14ac:dyDescent="0.15">
      <c r="A13" s="93"/>
      <c r="B13" s="94"/>
      <c r="C13" s="94"/>
      <c r="D13" s="94"/>
      <c r="E13" s="94"/>
      <c r="F13" s="94"/>
      <c r="G13" s="95"/>
      <c r="H13" s="280"/>
      <c r="I13" s="169"/>
      <c r="J13" s="169"/>
      <c r="K13" s="169"/>
    </row>
    <row r="14" spans="1:12" ht="7.9" customHeight="1" x14ac:dyDescent="0.15">
      <c r="A14" s="1014" t="s">
        <v>103</v>
      </c>
      <c r="B14" s="1015"/>
      <c r="C14" s="1015"/>
      <c r="D14" s="1015"/>
      <c r="E14" s="1015"/>
      <c r="F14" s="1015"/>
      <c r="G14" s="1015"/>
      <c r="H14" s="1015"/>
      <c r="I14" s="169"/>
      <c r="J14" s="169"/>
      <c r="K14" s="169"/>
    </row>
    <row r="15" spans="1:12" ht="7.9" customHeight="1" x14ac:dyDescent="0.15">
      <c r="A15" s="68" t="s">
        <v>206</v>
      </c>
      <c r="B15" s="1109">
        <v>41232</v>
      </c>
      <c r="C15" s="1109">
        <v>25441</v>
      </c>
      <c r="D15" s="1109">
        <v>6810</v>
      </c>
      <c r="E15" s="1109">
        <v>11255</v>
      </c>
      <c r="F15" s="1109">
        <v>10123</v>
      </c>
      <c r="G15" s="1109">
        <v>94860</v>
      </c>
      <c r="H15" s="1110">
        <v>1408650</v>
      </c>
      <c r="I15" s="169"/>
      <c r="J15" s="169"/>
      <c r="K15" s="169"/>
    </row>
    <row r="16" spans="1:12" ht="7.9" customHeight="1" x14ac:dyDescent="0.15">
      <c r="A16" s="68" t="s">
        <v>207</v>
      </c>
      <c r="B16" s="1109"/>
      <c r="C16" s="1109"/>
      <c r="D16" s="1109"/>
      <c r="E16" s="1109"/>
      <c r="F16" s="1109"/>
      <c r="G16" s="1109"/>
      <c r="H16" s="1110"/>
      <c r="I16" s="169"/>
      <c r="J16" s="169"/>
      <c r="K16" s="169"/>
    </row>
    <row r="17" spans="1:12" ht="7.9" customHeight="1" x14ac:dyDescent="0.15">
      <c r="A17" s="133" t="s">
        <v>208</v>
      </c>
      <c r="B17" s="551">
        <v>71.5</v>
      </c>
      <c r="C17" s="551">
        <v>71.3</v>
      </c>
      <c r="D17" s="551">
        <v>68.3</v>
      </c>
      <c r="E17" s="551">
        <v>61.9</v>
      </c>
      <c r="F17" s="551">
        <v>62.5</v>
      </c>
      <c r="G17" s="552">
        <v>69.099999999999994</v>
      </c>
      <c r="H17" s="553">
        <v>67</v>
      </c>
      <c r="J17" s="169"/>
      <c r="K17" s="169"/>
    </row>
    <row r="18" spans="1:12" ht="7.9" customHeight="1" x14ac:dyDescent="0.15">
      <c r="A18" s="133" t="s">
        <v>209</v>
      </c>
      <c r="B18" s="551">
        <v>22.4</v>
      </c>
      <c r="C18" s="551">
        <v>22.9</v>
      </c>
      <c r="D18" s="551">
        <v>23.3</v>
      </c>
      <c r="E18" s="551">
        <v>28</v>
      </c>
      <c r="F18" s="551">
        <v>29.6</v>
      </c>
      <c r="G18" s="552">
        <v>24</v>
      </c>
      <c r="H18" s="553">
        <v>24.4</v>
      </c>
      <c r="I18" s="169"/>
      <c r="J18" s="169"/>
      <c r="K18" s="169"/>
    </row>
    <row r="19" spans="1:12" ht="7.9" customHeight="1" thickBot="1" x14ac:dyDescent="0.2">
      <c r="A19" s="1000"/>
      <c r="B19" s="1001"/>
      <c r="C19" s="1001"/>
      <c r="D19" s="1001"/>
      <c r="E19" s="1001"/>
      <c r="F19" s="1001"/>
      <c r="G19" s="1002"/>
      <c r="H19" s="1002"/>
      <c r="I19" s="169"/>
      <c r="J19" s="169"/>
    </row>
    <row r="20" spans="1:12" ht="7.9" customHeight="1" thickTop="1" x14ac:dyDescent="0.15">
      <c r="A20" s="61" t="s">
        <v>1092</v>
      </c>
      <c r="B20" s="21"/>
      <c r="C20" s="21"/>
      <c r="D20" s="21"/>
      <c r="E20" s="21"/>
      <c r="F20" s="21"/>
      <c r="G20" s="21"/>
      <c r="H20" s="27"/>
      <c r="I20" s="169"/>
      <c r="J20" s="169"/>
      <c r="K20" s="169"/>
    </row>
    <row r="21" spans="1:12" ht="7.9" customHeight="1" x14ac:dyDescent="0.15"/>
    <row r="22" spans="1:12" ht="7.9" customHeight="1" x14ac:dyDescent="0.15"/>
    <row r="23" spans="1:12" ht="7.9" customHeight="1" x14ac:dyDescent="0.15">
      <c r="A23" s="238"/>
    </row>
    <row r="24" spans="1:12" ht="7.9" customHeight="1" x14ac:dyDescent="0.15">
      <c r="A24" s="584"/>
      <c r="B24" s="585"/>
      <c r="C24" s="586"/>
      <c r="D24" s="586"/>
      <c r="E24" s="586"/>
      <c r="F24" s="586"/>
      <c r="G24" s="587"/>
      <c r="H24" s="588"/>
      <c r="I24" s="543"/>
      <c r="J24" s="53"/>
      <c r="K24" s="53"/>
      <c r="L24" s="53"/>
    </row>
    <row r="25" spans="1:12" ht="7.9" customHeight="1" x14ac:dyDescent="0.15">
      <c r="A25" s="584"/>
      <c r="B25" s="586"/>
      <c r="C25" s="586"/>
      <c r="D25" s="586"/>
      <c r="E25" s="586"/>
      <c r="F25" s="586"/>
      <c r="G25" s="587"/>
      <c r="H25" s="588"/>
      <c r="I25" s="543"/>
      <c r="J25" s="53"/>
      <c r="K25" s="53"/>
      <c r="L25" s="53"/>
    </row>
    <row r="26" spans="1:12" ht="7.9" customHeight="1" x14ac:dyDescent="0.15"/>
    <row r="27" spans="1:12" ht="7.9" customHeight="1" x14ac:dyDescent="0.15">
      <c r="A27" s="238"/>
    </row>
    <row r="28" spans="1:12" ht="7.9" customHeight="1" x14ac:dyDescent="0.15">
      <c r="A28" s="234"/>
      <c r="H28" s="53"/>
    </row>
    <row r="29" spans="1:12" ht="7.9" customHeight="1" x14ac:dyDescent="0.15">
      <c r="H29" s="52"/>
      <c r="J29" s="237"/>
    </row>
    <row r="30" spans="1:12" ht="7.9" customHeight="1" x14ac:dyDescent="0.15">
      <c r="B30" s="51"/>
      <c r="C30" s="51"/>
      <c r="D30" s="51"/>
      <c r="E30" s="51"/>
      <c r="F30" s="51"/>
      <c r="G30" s="51"/>
      <c r="H30" s="52"/>
      <c r="I30" s="237"/>
      <c r="J30" s="237"/>
    </row>
    <row r="31" spans="1:12" ht="7.9" customHeight="1" x14ac:dyDescent="0.15"/>
    <row r="32" spans="1:12" ht="9.9499999999999993" customHeight="1" x14ac:dyDescent="0.15">
      <c r="A32" s="53" t="s">
        <v>224</v>
      </c>
    </row>
    <row r="33" spans="8:8" ht="9.9499999999999993" customHeight="1" x14ac:dyDescent="0.15">
      <c r="H33" s="52"/>
    </row>
    <row r="34" spans="8:8" ht="9.9499999999999993" customHeight="1" x14ac:dyDescent="0.15">
      <c r="H34" s="52"/>
    </row>
  </sheetData>
  <mergeCells count="9">
    <mergeCell ref="A2:H2"/>
    <mergeCell ref="A1:H1"/>
    <mergeCell ref="B15:B16"/>
    <mergeCell ref="C15:C16"/>
    <mergeCell ref="D15:D16"/>
    <mergeCell ref="E15:E16"/>
    <mergeCell ref="F15:F16"/>
    <mergeCell ref="G15:G16"/>
    <mergeCell ref="H15:H16"/>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1"/>
  <dimension ref="A1:H32"/>
  <sheetViews>
    <sheetView zoomScale="140" zoomScaleNormal="140" workbookViewId="0">
      <selection sqref="A1:C1"/>
    </sheetView>
  </sheetViews>
  <sheetFormatPr baseColWidth="10" defaultRowHeight="9.9499999999999993" customHeight="1" x14ac:dyDescent="0.15"/>
  <cols>
    <col min="1" max="1" width="29.7109375" style="53" customWidth="1"/>
    <col min="2" max="2" width="8.85546875" style="53" customWidth="1"/>
    <col min="3" max="3" width="10.85546875" style="53" customWidth="1"/>
    <col min="4" max="5" width="4.7109375" style="234" customWidth="1"/>
    <col min="6" max="6" width="27.28515625" style="234" customWidth="1"/>
    <col min="7" max="7" width="11.42578125" style="234" customWidth="1"/>
    <col min="8" max="16384" width="11.42578125" style="53"/>
  </cols>
  <sheetData>
    <row r="1" spans="1:7" ht="15" customHeight="1" x14ac:dyDescent="0.15">
      <c r="A1" s="1093" t="s">
        <v>104</v>
      </c>
      <c r="B1" s="1093"/>
      <c r="C1" s="1093"/>
    </row>
    <row r="2" spans="1:7" s="46" customFormat="1" ht="9.9499999999999993" customHeight="1" x14ac:dyDescent="0.2">
      <c r="A2" s="1095" t="s">
        <v>1021</v>
      </c>
      <c r="B2" s="1095"/>
      <c r="C2" s="1095"/>
      <c r="D2" s="689"/>
      <c r="E2" s="322"/>
      <c r="F2" s="251"/>
      <c r="G2" s="251"/>
    </row>
    <row r="3" spans="1:7" ht="7.9" customHeight="1" x14ac:dyDescent="0.15">
      <c r="A3" s="56"/>
      <c r="B3" s="57"/>
    </row>
    <row r="4" spans="1:7" s="57" customFormat="1" ht="20.100000000000001" customHeight="1" x14ac:dyDescent="0.15">
      <c r="A4" s="58"/>
      <c r="B4" s="23" t="s">
        <v>342</v>
      </c>
      <c r="C4" s="88" t="s">
        <v>338</v>
      </c>
      <c r="D4" s="236"/>
      <c r="E4" s="236"/>
      <c r="F4" s="328"/>
      <c r="G4" s="236"/>
    </row>
    <row r="5" spans="1:7" ht="7.9" customHeight="1" x14ac:dyDescent="0.15">
      <c r="A5" s="60"/>
      <c r="B5" s="23"/>
      <c r="C5" s="23"/>
    </row>
    <row r="6" spans="1:7" s="54" customFormat="1" ht="7.9" customHeight="1" x14ac:dyDescent="0.15">
      <c r="A6" s="1007" t="s">
        <v>106</v>
      </c>
      <c r="B6" s="1050"/>
      <c r="C6" s="1050"/>
      <c r="D6" s="238"/>
      <c r="E6" s="238"/>
      <c r="F6" s="238"/>
      <c r="G6" s="238"/>
    </row>
    <row r="7" spans="1:7" ht="7.9" customHeight="1" x14ac:dyDescent="0.15">
      <c r="A7" s="53" t="s">
        <v>575</v>
      </c>
      <c r="B7" s="393">
        <v>28</v>
      </c>
      <c r="C7" s="391">
        <v>26</v>
      </c>
    </row>
    <row r="8" spans="1:7" ht="7.9" customHeight="1" x14ac:dyDescent="0.15">
      <c r="A8" s="53" t="s">
        <v>576</v>
      </c>
      <c r="B8" s="393">
        <v>18</v>
      </c>
      <c r="C8" s="392">
        <v>12</v>
      </c>
    </row>
    <row r="9" spans="1:7" ht="7.9" customHeight="1" x14ac:dyDescent="0.15">
      <c r="A9" s="53" t="s">
        <v>577</v>
      </c>
      <c r="B9" s="393">
        <v>10</v>
      </c>
      <c r="C9" s="391">
        <v>10</v>
      </c>
    </row>
    <row r="10" spans="1:7" ht="7.9" customHeight="1" x14ac:dyDescent="0.15">
      <c r="A10" s="1007" t="s">
        <v>107</v>
      </c>
      <c r="B10" s="1050"/>
      <c r="C10" s="1050"/>
    </row>
    <row r="11" spans="1:7" ht="7.9" customHeight="1" x14ac:dyDescent="0.15">
      <c r="A11" s="53" t="s">
        <v>575</v>
      </c>
      <c r="B11" s="393">
        <v>25</v>
      </c>
      <c r="C11" s="391">
        <v>24</v>
      </c>
    </row>
    <row r="12" spans="1:7" ht="7.9" customHeight="1" x14ac:dyDescent="0.15">
      <c r="A12" s="53" t="s">
        <v>576</v>
      </c>
      <c r="B12" s="393">
        <v>5</v>
      </c>
      <c r="C12" s="391">
        <v>5</v>
      </c>
    </row>
    <row r="13" spans="1:7" ht="7.9" customHeight="1" x14ac:dyDescent="0.15">
      <c r="A13" s="53" t="s">
        <v>577</v>
      </c>
      <c r="B13" s="393">
        <v>5</v>
      </c>
      <c r="C13" s="391">
        <v>5</v>
      </c>
    </row>
    <row r="14" spans="1:7" ht="7.9" customHeight="1" x14ac:dyDescent="0.15">
      <c r="B14" s="394"/>
      <c r="C14" s="156"/>
    </row>
    <row r="15" spans="1:7" ht="7.9" customHeight="1" x14ac:dyDescent="0.15">
      <c r="A15" s="1053" t="s">
        <v>1022</v>
      </c>
      <c r="B15" s="1054">
        <v>3.8</v>
      </c>
      <c r="C15" s="1055">
        <v>5.3</v>
      </c>
    </row>
    <row r="16" spans="1:7" s="65" customFormat="1" ht="7.9" customHeight="1" x14ac:dyDescent="0.15">
      <c r="A16" s="281"/>
      <c r="B16" s="163"/>
      <c r="C16" s="163"/>
      <c r="D16" s="169"/>
      <c r="E16" s="169"/>
      <c r="F16" s="169"/>
      <c r="G16" s="169"/>
    </row>
    <row r="17" spans="1:8" ht="7.9" customHeight="1" x14ac:dyDescent="0.15">
      <c r="A17" s="1053" t="s">
        <v>947</v>
      </c>
      <c r="B17" s="1056">
        <v>450</v>
      </c>
      <c r="C17" s="1057">
        <v>7211</v>
      </c>
      <c r="E17" s="169"/>
      <c r="F17" s="169"/>
    </row>
    <row r="18" spans="1:8" ht="7.9" customHeight="1" x14ac:dyDescent="0.15">
      <c r="A18" s="86" t="s">
        <v>499</v>
      </c>
      <c r="B18" s="395">
        <v>153</v>
      </c>
      <c r="C18" s="374">
        <v>1837</v>
      </c>
    </row>
    <row r="19" spans="1:8" ht="7.9" customHeight="1" x14ac:dyDescent="0.15">
      <c r="A19" s="86" t="s">
        <v>500</v>
      </c>
      <c r="B19" s="395">
        <v>89</v>
      </c>
      <c r="C19" s="374">
        <v>1160</v>
      </c>
    </row>
    <row r="20" spans="1:8" ht="7.9" customHeight="1" thickBot="1" x14ac:dyDescent="0.2">
      <c r="A20" s="1000"/>
      <c r="B20" s="1001"/>
      <c r="C20" s="1001"/>
      <c r="D20" s="776"/>
      <c r="E20" s="776"/>
      <c r="F20" s="776"/>
      <c r="G20" s="782"/>
      <c r="H20" s="782"/>
    </row>
    <row r="21" spans="1:8" ht="7.9" customHeight="1" thickTop="1" x14ac:dyDescent="0.15">
      <c r="A21" s="55" t="s">
        <v>1023</v>
      </c>
    </row>
    <row r="22" spans="1:8" ht="7.9" customHeight="1" x14ac:dyDescent="0.15">
      <c r="A22" s="77" t="s">
        <v>172</v>
      </c>
    </row>
    <row r="23" spans="1:8" ht="7.9" customHeight="1" x14ac:dyDescent="0.15">
      <c r="A23" s="86" t="s">
        <v>173</v>
      </c>
    </row>
    <row r="24" spans="1:8" ht="7.9" customHeight="1" x14ac:dyDescent="0.15">
      <c r="A24" s="86" t="s">
        <v>449</v>
      </c>
      <c r="C24" s="65"/>
      <c r="D24" s="169"/>
      <c r="E24" s="169"/>
    </row>
    <row r="25" spans="1:8" ht="7.9" customHeight="1" x14ac:dyDescent="0.15"/>
    <row r="26" spans="1:8" ht="7.9" customHeight="1" x14ac:dyDescent="0.15"/>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sheetData>
  <mergeCells count="2">
    <mergeCell ref="A1:C1"/>
    <mergeCell ref="A2:C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2"/>
  <dimension ref="A1:O39"/>
  <sheetViews>
    <sheetView zoomScale="140" zoomScaleNormal="140" workbookViewId="0">
      <selection sqref="A1:H1"/>
    </sheetView>
  </sheetViews>
  <sheetFormatPr baseColWidth="10" defaultRowHeight="9.9499999999999993" customHeight="1" x14ac:dyDescent="0.15"/>
  <cols>
    <col min="1" max="1" width="29.85546875" style="53" customWidth="1"/>
    <col min="2" max="6" width="6.7109375" style="53" customWidth="1"/>
    <col min="7" max="7" width="6.85546875" style="53" customWidth="1"/>
    <col min="8" max="8" width="9.7109375" style="54" bestFit="1" customWidth="1"/>
    <col min="9" max="9" width="4.7109375" style="234" customWidth="1"/>
    <col min="10" max="10" width="5.5703125" style="234" bestFit="1" customWidth="1"/>
    <col min="11" max="11" width="27.28515625" style="234" customWidth="1"/>
    <col min="12" max="12" width="11.42578125" style="234" customWidth="1"/>
    <col min="13" max="16384" width="11.42578125" style="53"/>
  </cols>
  <sheetData>
    <row r="1" spans="1:13" ht="15" customHeight="1" x14ac:dyDescent="0.15">
      <c r="A1" s="1093" t="s">
        <v>4</v>
      </c>
      <c r="B1" s="1093"/>
      <c r="C1" s="1093"/>
      <c r="D1" s="1093"/>
      <c r="E1" s="1093"/>
      <c r="F1" s="1093"/>
      <c r="G1" s="1093"/>
      <c r="H1" s="1093"/>
      <c r="I1" s="169"/>
      <c r="J1" s="169"/>
      <c r="K1" s="169"/>
      <c r="L1" s="169"/>
      <c r="M1" s="65"/>
    </row>
    <row r="2" spans="1:13" ht="9.9499999999999993" customHeight="1" x14ac:dyDescent="0.15">
      <c r="A2" s="1095" t="s">
        <v>948</v>
      </c>
      <c r="B2" s="1095"/>
      <c r="C2" s="1095"/>
      <c r="D2" s="1095"/>
      <c r="E2" s="1095"/>
      <c r="F2" s="1095"/>
      <c r="G2" s="1095"/>
      <c r="H2" s="1095"/>
      <c r="I2" s="169"/>
      <c r="J2" s="169"/>
      <c r="K2" s="169"/>
      <c r="L2" s="169"/>
      <c r="M2" s="65"/>
    </row>
    <row r="3" spans="1:13" ht="7.9" customHeight="1" x14ac:dyDescent="0.15">
      <c r="A3" s="56"/>
      <c r="B3" s="57"/>
      <c r="I3" s="169"/>
      <c r="J3" s="169"/>
      <c r="K3" s="169"/>
      <c r="L3" s="169"/>
      <c r="M3" s="65"/>
    </row>
    <row r="4" spans="1:13" ht="20.100000000000001" customHeight="1" x14ac:dyDescent="0.15">
      <c r="A4" s="58"/>
      <c r="B4" s="37" t="s">
        <v>893</v>
      </c>
      <c r="C4" s="22" t="s">
        <v>341</v>
      </c>
      <c r="D4" s="22" t="s">
        <v>334</v>
      </c>
      <c r="E4" s="22" t="s">
        <v>335</v>
      </c>
      <c r="F4" s="22" t="s">
        <v>336</v>
      </c>
      <c r="G4" s="23" t="s">
        <v>342</v>
      </c>
      <c r="H4" s="88" t="s">
        <v>344</v>
      </c>
      <c r="I4" s="169"/>
      <c r="J4" s="169"/>
      <c r="K4" s="169"/>
      <c r="L4" s="169"/>
      <c r="M4" s="65"/>
    </row>
    <row r="5" spans="1:13" ht="7.9" customHeight="1" x14ac:dyDescent="0.15">
      <c r="A5" s="56"/>
      <c r="B5" s="57"/>
      <c r="G5" s="21"/>
      <c r="I5" s="169"/>
      <c r="J5" s="169"/>
      <c r="K5" s="169"/>
      <c r="L5" s="169"/>
      <c r="M5" s="65"/>
    </row>
    <row r="6" spans="1:13" ht="7.9" customHeight="1" x14ac:dyDescent="0.15">
      <c r="A6" s="1003" t="s">
        <v>168</v>
      </c>
      <c r="B6" s="1058"/>
      <c r="C6" s="1059"/>
      <c r="D6" s="1059"/>
      <c r="E6" s="1059"/>
      <c r="F6" s="1059"/>
      <c r="G6" s="1059"/>
      <c r="H6" s="1017"/>
      <c r="I6" s="169"/>
      <c r="J6" s="169"/>
      <c r="K6" s="169"/>
      <c r="L6" s="169"/>
      <c r="M6" s="65"/>
    </row>
    <row r="7" spans="1:13" ht="7.9" customHeight="1" x14ac:dyDescent="0.15">
      <c r="A7" s="19" t="s">
        <v>502</v>
      </c>
      <c r="H7" s="53"/>
      <c r="I7" s="53"/>
      <c r="J7" s="169"/>
      <c r="K7" s="169"/>
      <c r="L7" s="169"/>
      <c r="M7" s="65"/>
    </row>
    <row r="8" spans="1:13" ht="7.9" customHeight="1" x14ac:dyDescent="0.15">
      <c r="A8" s="19" t="s">
        <v>949</v>
      </c>
      <c r="B8" s="546">
        <v>8.9999999999999993E-3</v>
      </c>
      <c r="C8" s="546">
        <v>8.0000000000000002E-3</v>
      </c>
      <c r="D8" s="546">
        <v>8.0000000000000002E-3</v>
      </c>
      <c r="E8" s="546">
        <v>8.9999999999999993E-3</v>
      </c>
      <c r="F8" s="278">
        <v>5.0000000000000001E-3</v>
      </c>
      <c r="G8" s="547">
        <v>8.0000000000000002E-3</v>
      </c>
      <c r="H8" s="537">
        <v>1.0999999999999999E-2</v>
      </c>
      <c r="I8" s="169"/>
      <c r="J8" s="169"/>
      <c r="K8" s="169"/>
      <c r="L8" s="169"/>
      <c r="M8" s="65"/>
    </row>
    <row r="9" spans="1:13" ht="7.9" customHeight="1" x14ac:dyDescent="0.15">
      <c r="A9" s="19" t="s">
        <v>167</v>
      </c>
      <c r="B9" s="396"/>
      <c r="C9" s="396"/>
      <c r="D9" s="396"/>
      <c r="E9" s="396"/>
      <c r="F9" s="396"/>
      <c r="G9" s="400"/>
      <c r="H9" s="397"/>
      <c r="I9" s="316"/>
      <c r="J9" s="169"/>
      <c r="K9" s="169"/>
      <c r="L9" s="169"/>
      <c r="M9" s="65"/>
    </row>
    <row r="10" spans="1:13" ht="7.9" customHeight="1" x14ac:dyDescent="0.15">
      <c r="A10" s="19" t="s">
        <v>950</v>
      </c>
      <c r="B10" s="538">
        <v>7.0999999999999994E-2</v>
      </c>
      <c r="C10" s="538">
        <v>9.0999999999999998E-2</v>
      </c>
      <c r="D10" s="538">
        <v>0.112</v>
      </c>
      <c r="E10" s="538">
        <v>0.14299999999999999</v>
      </c>
      <c r="F10" s="538">
        <v>0.10299999999999999</v>
      </c>
      <c r="G10" s="536">
        <v>9.6000000000000002E-2</v>
      </c>
      <c r="H10" s="537">
        <v>0.105</v>
      </c>
      <c r="I10" s="316"/>
      <c r="J10" s="169"/>
      <c r="K10" s="169"/>
      <c r="L10" s="169"/>
      <c r="M10" s="65"/>
    </row>
    <row r="11" spans="1:13" ht="7.9" customHeight="1" x14ac:dyDescent="0.15">
      <c r="A11" s="19"/>
      <c r="B11" s="67"/>
      <c r="C11" s="67"/>
      <c r="D11" s="67"/>
      <c r="E11" s="67"/>
      <c r="F11" s="67"/>
      <c r="G11" s="26"/>
      <c r="H11" s="159"/>
      <c r="I11" s="169"/>
      <c r="J11" s="169"/>
      <c r="K11" s="169"/>
      <c r="L11" s="169"/>
      <c r="M11" s="65"/>
    </row>
    <row r="12" spans="1:13" ht="7.9" customHeight="1" x14ac:dyDescent="0.15">
      <c r="A12" s="1003" t="s">
        <v>951</v>
      </c>
      <c r="B12" s="1058"/>
      <c r="C12" s="1059"/>
      <c r="D12" s="1059"/>
      <c r="E12" s="1059"/>
      <c r="F12" s="1059"/>
      <c r="G12" s="1059"/>
      <c r="H12" s="1017"/>
      <c r="I12" s="519"/>
      <c r="J12" s="169"/>
      <c r="K12" s="169"/>
      <c r="L12" s="169"/>
      <c r="M12" s="65"/>
    </row>
    <row r="13" spans="1:13" ht="7.9" customHeight="1" x14ac:dyDescent="0.15">
      <c r="A13" s="13" t="s">
        <v>175</v>
      </c>
      <c r="B13" s="535">
        <v>0.50600000000000001</v>
      </c>
      <c r="C13" s="535">
        <v>0.40899999999999997</v>
      </c>
      <c r="D13" s="535">
        <v>0.371</v>
      </c>
      <c r="E13" s="535">
        <v>0.35699999999999998</v>
      </c>
      <c r="F13" s="535">
        <v>0.35799999999999998</v>
      </c>
      <c r="G13" s="536">
        <v>0.42799999999999999</v>
      </c>
      <c r="H13" s="537">
        <v>0.442</v>
      </c>
      <c r="I13" s="169"/>
      <c r="J13" s="169"/>
      <c r="K13" s="169"/>
      <c r="L13" s="169"/>
      <c r="M13" s="65"/>
    </row>
    <row r="14" spans="1:13" ht="7.9" customHeight="1" x14ac:dyDescent="0.15">
      <c r="A14" s="19" t="s">
        <v>176</v>
      </c>
      <c r="B14" s="535">
        <v>0.13800000000000001</v>
      </c>
      <c r="C14" s="535">
        <v>0.157</v>
      </c>
      <c r="D14" s="535">
        <v>0.14699999999999999</v>
      </c>
      <c r="E14" s="535">
        <v>0.17399999999999999</v>
      </c>
      <c r="F14" s="535">
        <v>0.13100000000000001</v>
      </c>
      <c r="G14" s="536">
        <v>0.14799999999999999</v>
      </c>
      <c r="H14" s="537">
        <v>0.187</v>
      </c>
      <c r="I14" s="169"/>
      <c r="J14" s="169"/>
      <c r="K14" s="169"/>
      <c r="L14" s="169"/>
      <c r="M14" s="65"/>
    </row>
    <row r="15" spans="1:13" ht="7.9" customHeight="1" x14ac:dyDescent="0.15">
      <c r="A15" s="19"/>
      <c r="B15" s="396"/>
      <c r="C15" s="396"/>
      <c r="D15" s="396"/>
      <c r="E15" s="396"/>
      <c r="F15" s="396"/>
      <c r="G15" s="400"/>
      <c r="H15" s="397"/>
      <c r="I15" s="169"/>
      <c r="J15" s="169"/>
      <c r="K15" s="169"/>
      <c r="L15" s="169"/>
      <c r="M15" s="65"/>
    </row>
    <row r="16" spans="1:13" ht="7.9" customHeight="1" x14ac:dyDescent="0.15">
      <c r="A16" s="1003" t="s">
        <v>952</v>
      </c>
      <c r="B16" s="1060">
        <v>9462</v>
      </c>
      <c r="C16" s="1020">
        <v>7029</v>
      </c>
      <c r="D16" s="1020">
        <v>2068</v>
      </c>
      <c r="E16" s="1020">
        <v>3974</v>
      </c>
      <c r="F16" s="1020">
        <v>5386</v>
      </c>
      <c r="G16" s="1020">
        <f>SUM(B16:F16)</f>
        <v>27919</v>
      </c>
      <c r="H16" s="1020">
        <v>431404</v>
      </c>
      <c r="J16" s="169"/>
      <c r="K16" s="169"/>
      <c r="L16" s="169"/>
      <c r="M16" s="65"/>
    </row>
    <row r="17" spans="1:15" ht="7.9" customHeight="1" x14ac:dyDescent="0.15">
      <c r="A17" s="19"/>
      <c r="B17" s="131"/>
      <c r="C17" s="131"/>
      <c r="D17" s="131"/>
      <c r="E17" s="131"/>
      <c r="F17" s="131"/>
      <c r="G17" s="132"/>
      <c r="H17" s="132"/>
      <c r="I17" s="169"/>
      <c r="J17" s="169"/>
      <c r="K17" s="169"/>
      <c r="L17" s="169"/>
      <c r="M17" s="65"/>
    </row>
    <row r="18" spans="1:15" ht="7.9" customHeight="1" x14ac:dyDescent="0.15">
      <c r="A18" s="1003" t="s">
        <v>953</v>
      </c>
      <c r="B18" s="1060"/>
      <c r="C18" s="1020"/>
      <c r="D18" s="1020"/>
      <c r="E18" s="1020"/>
      <c r="F18" s="1020"/>
      <c r="G18" s="1020"/>
      <c r="H18" s="1020"/>
      <c r="I18" s="169"/>
      <c r="J18" s="169"/>
      <c r="K18" s="169"/>
      <c r="L18" s="169"/>
      <c r="M18" s="65"/>
    </row>
    <row r="19" spans="1:15" ht="7.9" customHeight="1" x14ac:dyDescent="0.15">
      <c r="A19" s="65" t="s">
        <v>414</v>
      </c>
      <c r="B19" s="398">
        <v>7639</v>
      </c>
      <c r="C19" s="398">
        <v>4056</v>
      </c>
      <c r="D19" s="398">
        <v>1711</v>
      </c>
      <c r="E19" s="398">
        <v>2872</v>
      </c>
      <c r="F19" s="398">
        <v>3843</v>
      </c>
      <c r="G19" s="401">
        <v>20121</v>
      </c>
      <c r="H19" s="381">
        <v>289409</v>
      </c>
      <c r="I19" s="169"/>
      <c r="J19" s="340"/>
      <c r="K19" s="169"/>
      <c r="L19" s="169"/>
      <c r="M19" s="65"/>
      <c r="N19" s="65"/>
      <c r="O19" s="65"/>
    </row>
    <row r="20" spans="1:15" ht="7.9" customHeight="1" x14ac:dyDescent="0.15">
      <c r="A20" s="65" t="s">
        <v>415</v>
      </c>
      <c r="B20" s="398">
        <v>240</v>
      </c>
      <c r="C20" s="398">
        <v>171</v>
      </c>
      <c r="D20" s="398">
        <v>41</v>
      </c>
      <c r="E20" s="398">
        <v>152</v>
      </c>
      <c r="F20" s="398">
        <v>120</v>
      </c>
      <c r="G20" s="401">
        <v>724</v>
      </c>
      <c r="H20" s="381">
        <v>19427</v>
      </c>
      <c r="I20" s="169"/>
      <c r="J20" s="169"/>
      <c r="K20" s="169"/>
      <c r="L20" s="169"/>
      <c r="M20" s="65"/>
      <c r="N20" s="65"/>
      <c r="O20" s="65"/>
    </row>
    <row r="21" spans="1:15" ht="7.9" customHeight="1" x14ac:dyDescent="0.15">
      <c r="A21" s="65" t="s">
        <v>416</v>
      </c>
      <c r="B21" s="399">
        <v>86</v>
      </c>
      <c r="C21" s="399">
        <v>88</v>
      </c>
      <c r="D21" s="399">
        <v>13</v>
      </c>
      <c r="E21" s="399">
        <v>84</v>
      </c>
      <c r="F21" s="399">
        <v>35</v>
      </c>
      <c r="G21" s="401">
        <v>306</v>
      </c>
      <c r="H21" s="381">
        <v>5597</v>
      </c>
      <c r="I21" s="169"/>
      <c r="J21" s="169"/>
      <c r="K21" s="169"/>
      <c r="L21" s="169"/>
      <c r="M21" s="65"/>
      <c r="N21" s="65"/>
      <c r="O21" s="65"/>
    </row>
    <row r="22" spans="1:15" ht="7.9" customHeight="1" x14ac:dyDescent="0.15">
      <c r="A22" s="65" t="s">
        <v>592</v>
      </c>
      <c r="B22" s="398">
        <v>4439</v>
      </c>
      <c r="C22" s="398">
        <v>1914</v>
      </c>
      <c r="D22" s="398">
        <v>674</v>
      </c>
      <c r="E22" s="398">
        <v>1174</v>
      </c>
      <c r="F22" s="398">
        <v>1224</v>
      </c>
      <c r="G22" s="401">
        <v>9425</v>
      </c>
      <c r="H22" s="375">
        <v>153884</v>
      </c>
      <c r="I22" s="169"/>
      <c r="J22" s="169"/>
      <c r="K22" s="169"/>
      <c r="L22" s="169"/>
      <c r="M22" s="65"/>
    </row>
    <row r="23" spans="1:15" ht="7.9" customHeight="1" x14ac:dyDescent="0.15">
      <c r="A23" s="65" t="s">
        <v>852</v>
      </c>
      <c r="B23" s="398">
        <v>36</v>
      </c>
      <c r="C23" s="398">
        <v>21</v>
      </c>
      <c r="D23" s="398">
        <v>7</v>
      </c>
      <c r="E23" s="398">
        <v>26</v>
      </c>
      <c r="F23" s="398">
        <v>23</v>
      </c>
      <c r="G23" s="401">
        <v>113</v>
      </c>
      <c r="H23" s="375">
        <v>4179</v>
      </c>
      <c r="I23" s="169"/>
      <c r="J23" s="169"/>
      <c r="K23" s="169"/>
      <c r="L23" s="169"/>
      <c r="M23" s="65"/>
    </row>
    <row r="24" spans="1:15" ht="7.9" customHeight="1" x14ac:dyDescent="0.15">
      <c r="A24" s="65" t="s">
        <v>853</v>
      </c>
      <c r="B24" s="398">
        <v>171</v>
      </c>
      <c r="C24" s="398">
        <v>147</v>
      </c>
      <c r="D24" s="398">
        <v>66</v>
      </c>
      <c r="E24" s="398">
        <v>97</v>
      </c>
      <c r="F24" s="398">
        <v>87</v>
      </c>
      <c r="G24" s="401">
        <v>568</v>
      </c>
      <c r="H24" s="375">
        <v>12551</v>
      </c>
      <c r="I24" s="169"/>
      <c r="J24" s="169"/>
      <c r="K24" s="169"/>
      <c r="L24" s="169"/>
      <c r="M24" s="65"/>
    </row>
    <row r="25" spans="1:15" ht="7.9" customHeight="1" thickBot="1" x14ac:dyDescent="0.2">
      <c r="A25" s="1000"/>
      <c r="B25" s="1001"/>
      <c r="C25" s="1001"/>
      <c r="D25" s="1001"/>
      <c r="E25" s="1001"/>
      <c r="F25" s="1001"/>
      <c r="G25" s="1002"/>
      <c r="H25" s="1002"/>
      <c r="I25" s="169"/>
      <c r="J25" s="169"/>
      <c r="K25" s="169"/>
      <c r="L25" s="169"/>
      <c r="M25" s="65"/>
    </row>
    <row r="26" spans="1:15" ht="7.9" customHeight="1" thickTop="1" x14ac:dyDescent="0.15">
      <c r="A26" s="61" t="s">
        <v>862</v>
      </c>
      <c r="I26" s="169"/>
      <c r="J26" s="169"/>
      <c r="K26" s="169"/>
      <c r="L26" s="169"/>
      <c r="M26" s="65"/>
    </row>
    <row r="27" spans="1:15" ht="7.9" customHeight="1" x14ac:dyDescent="0.15">
      <c r="A27" s="133" t="s">
        <v>174</v>
      </c>
      <c r="I27" s="169"/>
      <c r="J27" s="169"/>
      <c r="K27" s="169"/>
      <c r="L27" s="169"/>
      <c r="M27" s="65"/>
    </row>
    <row r="28" spans="1:15" ht="7.9" customHeight="1" x14ac:dyDescent="0.15">
      <c r="A28" s="86" t="s">
        <v>501</v>
      </c>
      <c r="B28" s="86"/>
      <c r="I28" s="169"/>
      <c r="J28" s="169"/>
      <c r="K28" s="169"/>
      <c r="L28" s="169"/>
      <c r="M28" s="65"/>
    </row>
    <row r="29" spans="1:15" ht="7.9" customHeight="1" x14ac:dyDescent="0.15">
      <c r="A29" s="86" t="s">
        <v>20</v>
      </c>
      <c r="I29" s="169"/>
      <c r="J29" s="169"/>
      <c r="K29" s="169"/>
      <c r="L29" s="169"/>
      <c r="M29" s="65"/>
    </row>
    <row r="30" spans="1:15" ht="7.9" customHeight="1" x14ac:dyDescent="0.15">
      <c r="A30" s="86" t="s">
        <v>21</v>
      </c>
      <c r="I30" s="169"/>
      <c r="J30" s="169"/>
      <c r="K30" s="169"/>
      <c r="L30" s="169"/>
      <c r="M30" s="65"/>
    </row>
    <row r="31" spans="1:15" ht="7.9" customHeight="1" x14ac:dyDescent="0.15">
      <c r="A31" s="133" t="s">
        <v>854</v>
      </c>
      <c r="I31" s="169"/>
      <c r="J31" s="169"/>
      <c r="K31" s="169"/>
      <c r="L31" s="169"/>
      <c r="M31" s="65"/>
    </row>
    <row r="32" spans="1:15" ht="7.9" customHeight="1" x14ac:dyDescent="0.15">
      <c r="I32" s="169"/>
      <c r="J32" s="169"/>
      <c r="K32" s="169"/>
      <c r="L32" s="169"/>
      <c r="M32" s="65"/>
    </row>
    <row r="33" spans="9:13" ht="7.9" customHeight="1" x14ac:dyDescent="0.15">
      <c r="I33" s="169"/>
      <c r="J33" s="169"/>
      <c r="K33" s="169"/>
      <c r="L33" s="169"/>
      <c r="M33" s="65"/>
    </row>
    <row r="34" spans="9:13" ht="7.9" customHeight="1" x14ac:dyDescent="0.15">
      <c r="I34" s="169"/>
      <c r="J34" s="169"/>
      <c r="K34" s="169"/>
      <c r="L34" s="169"/>
      <c r="M34" s="65"/>
    </row>
    <row r="35" spans="9:13" ht="7.9" customHeight="1" x14ac:dyDescent="0.15"/>
    <row r="36" spans="9:13" ht="7.9" customHeight="1" x14ac:dyDescent="0.15"/>
    <row r="37" spans="9:13" ht="7.9" customHeight="1" x14ac:dyDescent="0.15"/>
    <row r="38" spans="9:13" ht="7.9" customHeight="1" x14ac:dyDescent="0.15"/>
    <row r="39" spans="9:13"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3"/>
  <dimension ref="A1:L36"/>
  <sheetViews>
    <sheetView zoomScale="140" zoomScaleNormal="140" workbookViewId="0">
      <selection sqref="A1:H1"/>
    </sheetView>
  </sheetViews>
  <sheetFormatPr baseColWidth="10" defaultRowHeight="9.9499999999999993" customHeight="1" x14ac:dyDescent="0.15"/>
  <cols>
    <col min="1" max="1" width="25.28515625" style="53" customWidth="1"/>
    <col min="2" max="6" width="6.7109375" style="53" customWidth="1"/>
    <col min="7" max="7" width="6.85546875" style="53" customWidth="1"/>
    <col min="8" max="8" width="9.5703125" style="54" customWidth="1"/>
    <col min="9" max="9" width="4.7109375" style="543" customWidth="1"/>
    <col min="10" max="10" width="7.7109375" style="237" customWidth="1"/>
    <col min="11" max="11" width="27.28515625" style="234" customWidth="1"/>
    <col min="12" max="12" width="11.42578125" style="234" customWidth="1"/>
    <col min="13" max="16384" width="11.42578125" style="53"/>
  </cols>
  <sheetData>
    <row r="1" spans="1:11" ht="15" customHeight="1" x14ac:dyDescent="0.15">
      <c r="A1" s="1093" t="s">
        <v>257</v>
      </c>
      <c r="B1" s="1093"/>
      <c r="C1" s="1093"/>
      <c r="D1" s="1093"/>
      <c r="E1" s="1093"/>
      <c r="F1" s="1093"/>
      <c r="G1" s="1093"/>
      <c r="H1" s="1093"/>
    </row>
    <row r="2" spans="1:11" ht="9.9499999999999993" customHeight="1" x14ac:dyDescent="0.15">
      <c r="A2" s="1095" t="s">
        <v>1054</v>
      </c>
      <c r="B2" s="1095"/>
      <c r="C2" s="1095"/>
      <c r="D2" s="1095"/>
      <c r="E2" s="1095"/>
      <c r="F2" s="1095"/>
      <c r="G2" s="1095"/>
      <c r="H2" s="1095"/>
    </row>
    <row r="3" spans="1:11" ht="7.9" customHeight="1" x14ac:dyDescent="0.15">
      <c r="A3" s="56"/>
      <c r="B3" s="57"/>
    </row>
    <row r="4" spans="1:11" ht="20.100000000000001" customHeight="1" x14ac:dyDescent="0.15">
      <c r="A4" s="58"/>
      <c r="B4" s="37" t="s">
        <v>893</v>
      </c>
      <c r="C4" s="22" t="s">
        <v>341</v>
      </c>
      <c r="D4" s="22" t="s">
        <v>334</v>
      </c>
      <c r="E4" s="22" t="s">
        <v>335</v>
      </c>
      <c r="F4" s="22" t="s">
        <v>336</v>
      </c>
      <c r="G4" s="23" t="s">
        <v>342</v>
      </c>
      <c r="H4" s="88" t="s">
        <v>338</v>
      </c>
    </row>
    <row r="5" spans="1:11" ht="7.9" customHeight="1" x14ac:dyDescent="0.15">
      <c r="A5" s="279"/>
      <c r="B5" s="170"/>
      <c r="C5" s="65"/>
      <c r="D5" s="65"/>
      <c r="E5" s="65"/>
      <c r="F5" s="65"/>
      <c r="G5" s="13"/>
      <c r="H5" s="66"/>
    </row>
    <row r="6" spans="1:11" ht="7.9" customHeight="1" x14ac:dyDescent="0.15">
      <c r="A6" s="1014" t="s">
        <v>250</v>
      </c>
      <c r="B6" s="1061">
        <v>43331</v>
      </c>
      <c r="C6" s="1061">
        <v>26809</v>
      </c>
      <c r="D6" s="1061">
        <v>8949</v>
      </c>
      <c r="E6" s="1061">
        <v>17010</v>
      </c>
      <c r="F6" s="1061">
        <v>17752</v>
      </c>
      <c r="G6" s="1062">
        <v>113851</v>
      </c>
      <c r="H6" s="1063">
        <v>1907735</v>
      </c>
      <c r="K6" s="169"/>
    </row>
    <row r="7" spans="1:11" ht="7.9" customHeight="1" x14ac:dyDescent="0.15">
      <c r="A7" s="353" t="s">
        <v>44</v>
      </c>
      <c r="B7" s="660">
        <v>83.626041402229362</v>
      </c>
      <c r="C7" s="660">
        <v>81.767316945801781</v>
      </c>
      <c r="D7" s="660">
        <v>81.964465303385865</v>
      </c>
      <c r="E7" s="660">
        <v>80.570252792475017</v>
      </c>
      <c r="F7" s="660">
        <v>80.255745831455613</v>
      </c>
      <c r="G7" s="660">
        <v>82.074817085488931</v>
      </c>
      <c r="H7" s="660">
        <v>82.832101942879916</v>
      </c>
    </row>
    <row r="8" spans="1:11" ht="7.9" customHeight="1" x14ac:dyDescent="0.15">
      <c r="A8" s="353" t="s">
        <v>5</v>
      </c>
      <c r="B8" s="660">
        <v>8.4835337287392392</v>
      </c>
      <c r="C8" s="660">
        <v>10.052594278040957</v>
      </c>
      <c r="D8" s="660">
        <v>11.040339702760086</v>
      </c>
      <c r="E8" s="660">
        <v>10.158730158730158</v>
      </c>
      <c r="F8" s="660">
        <v>11.131140153222171</v>
      </c>
      <c r="G8" s="660">
        <v>9.7162080262799631</v>
      </c>
      <c r="H8" s="660">
        <v>8.2217393925256914</v>
      </c>
    </row>
    <row r="9" spans="1:11" ht="7.9" customHeight="1" x14ac:dyDescent="0.15">
      <c r="A9" s="353" t="s">
        <v>889</v>
      </c>
      <c r="B9" s="661">
        <v>5.0979668135976555</v>
      </c>
      <c r="C9" s="661">
        <v>5.4086314297437426</v>
      </c>
      <c r="D9" s="661">
        <v>4.436249860319589</v>
      </c>
      <c r="E9" s="661">
        <v>6.1610817166372716</v>
      </c>
      <c r="F9" s="661">
        <v>5.9260928346101842</v>
      </c>
      <c r="G9" s="661">
        <v>5.4070671316018304</v>
      </c>
      <c r="H9" s="661">
        <v>5.4099757041727496</v>
      </c>
      <c r="I9" s="519"/>
      <c r="J9" s="340"/>
    </row>
    <row r="10" spans="1:11" ht="7.9" customHeight="1" x14ac:dyDescent="0.15">
      <c r="A10" s="1014" t="s">
        <v>251</v>
      </c>
      <c r="B10" s="1061">
        <v>45786</v>
      </c>
      <c r="C10" s="1061">
        <v>27106</v>
      </c>
      <c r="D10" s="1061">
        <v>9958</v>
      </c>
      <c r="E10" s="1061">
        <v>18359</v>
      </c>
      <c r="F10" s="1061">
        <v>19501</v>
      </c>
      <c r="G10" s="1062">
        <v>120711</v>
      </c>
      <c r="H10" s="1063">
        <v>2014036</v>
      </c>
      <c r="I10" s="519"/>
      <c r="J10" s="340"/>
    </row>
    <row r="11" spans="1:11" ht="7.9" customHeight="1" x14ac:dyDescent="0.15">
      <c r="A11" s="353" t="s">
        <v>45</v>
      </c>
      <c r="B11" s="662">
        <v>75.623553051151006</v>
      </c>
      <c r="C11" s="662">
        <v>72.139009813325458</v>
      </c>
      <c r="D11" s="662">
        <v>72.022494476802564</v>
      </c>
      <c r="E11" s="662">
        <v>70.891660765836917</v>
      </c>
      <c r="F11" s="662">
        <v>66.724783344443878</v>
      </c>
      <c r="G11" s="662">
        <v>72.385283859797369</v>
      </c>
      <c r="H11" s="662">
        <v>75.80420608171849</v>
      </c>
      <c r="I11" s="519"/>
      <c r="J11" s="340"/>
    </row>
    <row r="12" spans="1:11" ht="7.9" customHeight="1" x14ac:dyDescent="0.15">
      <c r="A12" s="353" t="s">
        <v>5</v>
      </c>
      <c r="B12" s="662">
        <v>15.546236840955752</v>
      </c>
      <c r="C12" s="662">
        <v>18.925699107208736</v>
      </c>
      <c r="D12" s="662">
        <v>19.481823659369351</v>
      </c>
      <c r="E12" s="662">
        <v>18.214499700419413</v>
      </c>
      <c r="F12" s="662">
        <v>23.644941285062306</v>
      </c>
      <c r="G12" s="662">
        <v>18.344641333432744</v>
      </c>
      <c r="H12" s="662">
        <v>13.54052261230683</v>
      </c>
      <c r="I12" s="519"/>
      <c r="J12" s="340"/>
    </row>
    <row r="13" spans="1:11" ht="7.9" customHeight="1" x14ac:dyDescent="0.15">
      <c r="A13" s="353" t="s">
        <v>889</v>
      </c>
      <c r="B13" s="663">
        <v>5.7419298475516536</v>
      </c>
      <c r="C13" s="663">
        <v>6.3454585700582893</v>
      </c>
      <c r="D13" s="663">
        <v>5.4026913034745929</v>
      </c>
      <c r="E13" s="663">
        <v>7.3751293643444624</v>
      </c>
      <c r="F13" s="663">
        <v>6.5740218450335881</v>
      </c>
      <c r="G13" s="663">
        <v>6.2322406408695148</v>
      </c>
      <c r="H13" s="663">
        <v>6.5725736779282995</v>
      </c>
      <c r="I13" s="519"/>
      <c r="J13" s="340"/>
    </row>
    <row r="14" spans="1:11" ht="7.9" customHeight="1" x14ac:dyDescent="0.15">
      <c r="A14" s="1014" t="s">
        <v>252</v>
      </c>
      <c r="B14" s="1061">
        <v>40918</v>
      </c>
      <c r="C14" s="1061">
        <v>24065</v>
      </c>
      <c r="D14" s="1061">
        <v>6608</v>
      </c>
      <c r="E14" s="1061">
        <v>13842</v>
      </c>
      <c r="F14" s="1061">
        <v>12848</v>
      </c>
      <c r="G14" s="1062">
        <v>98281</v>
      </c>
      <c r="H14" s="1063">
        <v>1812667</v>
      </c>
      <c r="I14" s="519"/>
      <c r="J14" s="340"/>
    </row>
    <row r="15" spans="1:11" ht="7.9" customHeight="1" x14ac:dyDescent="0.15">
      <c r="A15" s="353" t="s">
        <v>44</v>
      </c>
      <c r="B15" s="662">
        <v>31.778190527396255</v>
      </c>
      <c r="C15" s="662">
        <v>31.331809682110951</v>
      </c>
      <c r="D15" s="662">
        <v>17.14588377723971</v>
      </c>
      <c r="E15" s="662">
        <v>20.148822424505131</v>
      </c>
      <c r="F15" s="662">
        <v>14.788293897882939</v>
      </c>
      <c r="G15" s="662">
        <v>26.826141370152929</v>
      </c>
      <c r="H15" s="662">
        <v>29.844532945102436</v>
      </c>
      <c r="I15" s="519"/>
      <c r="J15" s="340"/>
    </row>
    <row r="16" spans="1:11" ht="7.9" customHeight="1" x14ac:dyDescent="0.15">
      <c r="A16" s="353" t="s">
        <v>5</v>
      </c>
      <c r="B16" s="662">
        <v>48.411457060462389</v>
      </c>
      <c r="C16" s="662">
        <v>47.621026386868898</v>
      </c>
      <c r="D16" s="662">
        <v>60.335956416464889</v>
      </c>
      <c r="E16" s="662">
        <v>52.2973558734287</v>
      </c>
      <c r="F16" s="662">
        <v>59.238792029887918</v>
      </c>
      <c r="G16" s="662">
        <v>50.982387236597106</v>
      </c>
      <c r="H16" s="662">
        <v>46.545945835611285</v>
      </c>
      <c r="I16" s="519"/>
      <c r="J16" s="340"/>
    </row>
    <row r="17" spans="1:10" ht="7.9" customHeight="1" x14ac:dyDescent="0.15">
      <c r="A17" s="353" t="s">
        <v>889</v>
      </c>
      <c r="B17" s="661">
        <v>14.851654528569332</v>
      </c>
      <c r="C17" s="661">
        <v>16.397257427799708</v>
      </c>
      <c r="D17" s="661">
        <v>16.570823244552059</v>
      </c>
      <c r="E17" s="661">
        <v>21.362519867071235</v>
      </c>
      <c r="F17" s="661">
        <v>20.952677459526775</v>
      </c>
      <c r="G17" s="661">
        <v>17.060265972059707</v>
      </c>
      <c r="H17" s="661">
        <v>16.608069766813209</v>
      </c>
      <c r="I17" s="519"/>
      <c r="J17" s="340"/>
    </row>
    <row r="18" spans="1:10" ht="7.9" customHeight="1" x14ac:dyDescent="0.15">
      <c r="A18" s="1014" t="s">
        <v>253</v>
      </c>
      <c r="B18" s="1061">
        <v>41586</v>
      </c>
      <c r="C18" s="1061">
        <v>24029</v>
      </c>
      <c r="D18" s="1061">
        <v>7585</v>
      </c>
      <c r="E18" s="1061">
        <v>14817</v>
      </c>
      <c r="F18" s="1061">
        <v>14096</v>
      </c>
      <c r="G18" s="1062">
        <v>102113</v>
      </c>
      <c r="H18" s="1063">
        <v>1852625</v>
      </c>
      <c r="I18" s="519"/>
      <c r="J18" s="340"/>
    </row>
    <row r="19" spans="1:10" ht="7.9" customHeight="1" x14ac:dyDescent="0.15">
      <c r="A19" s="353" t="s">
        <v>45</v>
      </c>
      <c r="B19" s="662">
        <v>26.225171932862025</v>
      </c>
      <c r="C19" s="662">
        <v>23.754629822298057</v>
      </c>
      <c r="D19" s="662">
        <v>14.555042847725774</v>
      </c>
      <c r="E19" s="662">
        <v>17.817371937639198</v>
      </c>
      <c r="F19" s="662">
        <v>8.3144154370034062</v>
      </c>
      <c r="G19" s="662">
        <v>21.08350552818936</v>
      </c>
      <c r="H19" s="662">
        <v>24.74364752715741</v>
      </c>
      <c r="I19" s="519"/>
      <c r="J19" s="340"/>
    </row>
    <row r="20" spans="1:10" ht="7.9" customHeight="1" x14ac:dyDescent="0.15">
      <c r="A20" s="353" t="s">
        <v>5</v>
      </c>
      <c r="B20" s="664">
        <v>53.890732458038762</v>
      </c>
      <c r="C20" s="664">
        <v>55.512089558450207</v>
      </c>
      <c r="D20" s="664">
        <v>66.460118655240606</v>
      </c>
      <c r="E20" s="664">
        <v>57.973948842545717</v>
      </c>
      <c r="F20" s="664">
        <v>68.338535754824065</v>
      </c>
      <c r="G20" s="664">
        <v>57.793816654098897</v>
      </c>
      <c r="H20" s="664">
        <v>50.925740503339853</v>
      </c>
      <c r="I20" s="519"/>
      <c r="J20" s="340"/>
    </row>
    <row r="21" spans="1:10" ht="7.9" customHeight="1" x14ac:dyDescent="0.15">
      <c r="A21" s="353" t="s">
        <v>889</v>
      </c>
      <c r="B21" s="663">
        <v>16.269898523541578</v>
      </c>
      <c r="C21" s="663">
        <v>17.403970202671772</v>
      </c>
      <c r="D21" s="663">
        <v>14.963744232036916</v>
      </c>
      <c r="E21" s="663">
        <v>19.565364108793954</v>
      </c>
      <c r="F21" s="663">
        <v>19.402667423382518</v>
      </c>
      <c r="G21" s="663">
        <v>17.350386336705416</v>
      </c>
      <c r="H21" s="663">
        <v>18.892382430335335</v>
      </c>
      <c r="I21" s="519"/>
      <c r="J21" s="340"/>
    </row>
    <row r="22" spans="1:10" ht="7.9" customHeight="1" thickBot="1" x14ac:dyDescent="0.2">
      <c r="A22" s="1000"/>
      <c r="B22" s="1001"/>
      <c r="C22" s="1001"/>
      <c r="D22" s="1001"/>
      <c r="E22" s="1001"/>
      <c r="F22" s="1001"/>
      <c r="G22" s="1002"/>
      <c r="H22" s="1002"/>
    </row>
    <row r="23" spans="1:10" ht="7.9" customHeight="1" thickTop="1" x14ac:dyDescent="0.15">
      <c r="A23" s="61" t="s">
        <v>1094</v>
      </c>
      <c r="B23" s="21"/>
      <c r="C23" s="21"/>
      <c r="D23" s="21"/>
      <c r="E23" s="21"/>
      <c r="F23" s="21"/>
      <c r="G23" s="21"/>
    </row>
    <row r="24" spans="1:10" ht="7.9" customHeight="1" x14ac:dyDescent="0.15">
      <c r="A24" s="223" t="s">
        <v>890</v>
      </c>
    </row>
    <row r="25" spans="1:10" ht="7.9" customHeight="1" x14ac:dyDescent="0.15">
      <c r="A25" s="53" t="s">
        <v>891</v>
      </c>
    </row>
    <row r="26" spans="1:10" ht="7.9" customHeight="1" x14ac:dyDescent="0.15">
      <c r="A26" s="53" t="s">
        <v>892</v>
      </c>
    </row>
    <row r="27" spans="1:10" ht="7.9" customHeight="1" x14ac:dyDescent="0.15"/>
    <row r="28" spans="1:10" ht="7.9" customHeight="1" x14ac:dyDescent="0.15"/>
    <row r="29" spans="1:10" ht="7.9" customHeight="1" x14ac:dyDescent="0.15"/>
    <row r="30" spans="1:10" ht="7.9" customHeight="1" x14ac:dyDescent="0.15">
      <c r="A30" s="593"/>
      <c r="B30" s="594"/>
      <c r="C30" s="594"/>
      <c r="D30" s="594"/>
      <c r="E30" s="594"/>
      <c r="F30" s="594"/>
      <c r="G30" s="594"/>
      <c r="H30" s="595"/>
    </row>
    <row r="31" spans="1:10" ht="7.9" customHeight="1" x14ac:dyDescent="0.15">
      <c r="A31" s="593"/>
      <c r="B31" s="594"/>
      <c r="C31" s="594"/>
      <c r="D31" s="594"/>
      <c r="E31" s="594"/>
      <c r="F31" s="594"/>
      <c r="G31" s="594"/>
      <c r="H31" s="595"/>
    </row>
    <row r="32" spans="1:10" ht="7.9" customHeight="1" x14ac:dyDescent="0.15">
      <c r="A32" s="593"/>
      <c r="B32" s="594"/>
      <c r="C32" s="594"/>
      <c r="D32" s="594"/>
      <c r="E32" s="594"/>
      <c r="F32" s="594"/>
      <c r="G32" s="594"/>
      <c r="H32" s="595"/>
    </row>
    <row r="33" spans="1:8" ht="7.9" customHeight="1" x14ac:dyDescent="0.15">
      <c r="A33" s="593"/>
      <c r="B33" s="594"/>
      <c r="C33" s="594"/>
      <c r="D33" s="594"/>
      <c r="E33" s="594"/>
      <c r="F33" s="594"/>
      <c r="G33" s="594"/>
      <c r="H33" s="595"/>
    </row>
    <row r="34" spans="1:8" ht="7.9" customHeight="1" x14ac:dyDescent="0.15">
      <c r="B34" s="51"/>
      <c r="C34" s="51"/>
      <c r="D34" s="51"/>
      <c r="E34" s="51"/>
      <c r="F34" s="51"/>
      <c r="G34" s="51"/>
      <c r="H34" s="52"/>
    </row>
    <row r="35" spans="1:8" ht="7.9" customHeight="1" x14ac:dyDescent="0.15"/>
    <row r="36" spans="1:8"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4"/>
  <dimension ref="A1:Q35"/>
  <sheetViews>
    <sheetView zoomScale="140" zoomScaleNormal="140" workbookViewId="0">
      <selection sqref="A1:H1"/>
    </sheetView>
  </sheetViews>
  <sheetFormatPr baseColWidth="10" defaultRowHeight="15" x14ac:dyDescent="0.25"/>
  <cols>
    <col min="1" max="1" width="35.28515625" customWidth="1"/>
    <col min="2" max="6" width="6.7109375" customWidth="1"/>
    <col min="7" max="7" width="6.85546875" customWidth="1"/>
    <col min="8" max="8" width="9.5703125" customWidth="1"/>
    <col min="13" max="13" width="15.7109375" customWidth="1"/>
  </cols>
  <sheetData>
    <row r="1" spans="1:14" s="53" customFormat="1" ht="15" customHeight="1" x14ac:dyDescent="0.2">
      <c r="A1" s="1093" t="s">
        <v>559</v>
      </c>
      <c r="B1" s="1093"/>
      <c r="C1" s="1093"/>
      <c r="D1" s="1093"/>
      <c r="E1" s="1093"/>
      <c r="F1" s="1093"/>
      <c r="G1" s="1093"/>
      <c r="H1" s="1093"/>
      <c r="I1" s="559"/>
      <c r="J1" s="234"/>
      <c r="K1" s="234"/>
      <c r="L1" s="234"/>
    </row>
    <row r="2" spans="1:14" s="53" customFormat="1" ht="9.9499999999999993" customHeight="1" x14ac:dyDescent="0.15">
      <c r="A2" s="1095" t="s">
        <v>940</v>
      </c>
      <c r="B2" s="1095"/>
      <c r="C2" s="1095"/>
      <c r="D2" s="1095"/>
      <c r="E2" s="1095"/>
      <c r="F2" s="1095"/>
      <c r="G2" s="1095"/>
      <c r="H2" s="1095"/>
      <c r="I2" s="543"/>
      <c r="J2" s="234"/>
      <c r="K2" s="234"/>
      <c r="L2" s="234"/>
    </row>
    <row r="3" spans="1:14" s="53" customFormat="1" ht="7.9" customHeight="1" x14ac:dyDescent="0.15">
      <c r="A3" s="56"/>
      <c r="B3" s="57"/>
      <c r="H3" s="54"/>
      <c r="I3" s="543"/>
      <c r="J3" s="234"/>
      <c r="K3" s="234"/>
      <c r="L3" s="234"/>
    </row>
    <row r="4" spans="1:14" s="53" customFormat="1" ht="20.100000000000001" customHeight="1" x14ac:dyDescent="0.15">
      <c r="A4" s="58"/>
      <c r="B4" s="37" t="s">
        <v>893</v>
      </c>
      <c r="C4" s="22" t="s">
        <v>341</v>
      </c>
      <c r="D4" s="22" t="s">
        <v>334</v>
      </c>
      <c r="E4" s="22" t="s">
        <v>335</v>
      </c>
      <c r="F4" s="22" t="s">
        <v>336</v>
      </c>
      <c r="G4" s="23" t="s">
        <v>342</v>
      </c>
      <c r="H4" s="88" t="s">
        <v>338</v>
      </c>
      <c r="I4" s="543"/>
      <c r="J4" s="234"/>
      <c r="K4" s="234"/>
      <c r="L4" s="234"/>
    </row>
    <row r="5" spans="1:14" s="53" customFormat="1" ht="7.9" customHeight="1" x14ac:dyDescent="0.15">
      <c r="A5" s="279"/>
      <c r="B5" s="170"/>
      <c r="C5" s="65"/>
      <c r="D5" s="65"/>
      <c r="E5" s="65"/>
      <c r="F5" s="65"/>
      <c r="G5" s="13"/>
      <c r="H5" s="66"/>
      <c r="I5" s="543"/>
      <c r="J5" s="234"/>
      <c r="K5" s="234"/>
      <c r="L5" s="234"/>
    </row>
    <row r="6" spans="1:14" s="53" customFormat="1" ht="7.9" customHeight="1" x14ac:dyDescent="0.15">
      <c r="A6" s="1017" t="s">
        <v>690</v>
      </c>
      <c r="B6" s="1017"/>
      <c r="C6" s="1017"/>
      <c r="D6" s="1017"/>
      <c r="E6" s="1017"/>
      <c r="F6" s="1017"/>
      <c r="G6" s="1017"/>
      <c r="H6" s="1017"/>
      <c r="I6" s="543"/>
      <c r="J6" s="234"/>
      <c r="K6" s="234"/>
      <c r="L6" s="234"/>
    </row>
    <row r="7" spans="1:14" s="53" customFormat="1" ht="7.9" customHeight="1" x14ac:dyDescent="0.15">
      <c r="A7" s="100" t="s">
        <v>1104</v>
      </c>
      <c r="B7" s="398">
        <v>1915</v>
      </c>
      <c r="C7" s="398">
        <v>701</v>
      </c>
      <c r="D7" s="398">
        <v>189</v>
      </c>
      <c r="E7" s="398">
        <v>448</v>
      </c>
      <c r="F7" s="398">
        <v>330</v>
      </c>
      <c r="G7" s="376">
        <v>3583</v>
      </c>
      <c r="H7" s="510" t="s">
        <v>215</v>
      </c>
      <c r="I7" s="519"/>
      <c r="J7" s="188"/>
      <c r="K7" s="169"/>
      <c r="L7" s="169"/>
      <c r="M7" s="65"/>
      <c r="N7" s="519"/>
    </row>
    <row r="8" spans="1:14" s="53" customFormat="1" ht="7.9" customHeight="1" x14ac:dyDescent="0.15">
      <c r="A8" s="100" t="s">
        <v>822</v>
      </c>
      <c r="B8" s="398">
        <v>1298</v>
      </c>
      <c r="C8" s="398">
        <v>827</v>
      </c>
      <c r="D8" s="398">
        <v>240</v>
      </c>
      <c r="E8" s="398">
        <v>547</v>
      </c>
      <c r="F8" s="398">
        <v>452</v>
      </c>
      <c r="G8" s="401">
        <v>3364</v>
      </c>
      <c r="H8" s="510" t="s">
        <v>215</v>
      </c>
      <c r="I8" s="519"/>
      <c r="J8" s="169"/>
      <c r="K8" s="169"/>
      <c r="L8" s="169"/>
      <c r="M8" s="65"/>
      <c r="N8" s="519"/>
    </row>
    <row r="9" spans="1:14" s="53" customFormat="1" ht="7.9" customHeight="1" x14ac:dyDescent="0.15">
      <c r="A9" s="65" t="s">
        <v>1062</v>
      </c>
      <c r="B9" s="398">
        <v>9</v>
      </c>
      <c r="C9" s="398">
        <v>0</v>
      </c>
      <c r="D9" s="398">
        <v>0</v>
      </c>
      <c r="E9" s="398">
        <v>2</v>
      </c>
      <c r="F9" s="398">
        <v>0</v>
      </c>
      <c r="G9" s="401">
        <f>SUM(B9:F9)</f>
        <v>11</v>
      </c>
      <c r="H9" s="510" t="s">
        <v>215</v>
      </c>
      <c r="I9" s="519"/>
      <c r="J9" s="519"/>
      <c r="K9" s="519"/>
      <c r="L9" s="169"/>
      <c r="M9" s="65"/>
    </row>
    <row r="10" spans="1:14" s="53" customFormat="1" ht="7.9" customHeight="1" x14ac:dyDescent="0.15">
      <c r="A10" s="65" t="s">
        <v>1061</v>
      </c>
      <c r="B10" s="398">
        <v>6</v>
      </c>
      <c r="C10" s="398">
        <v>2</v>
      </c>
      <c r="D10" s="398">
        <v>2</v>
      </c>
      <c r="E10" s="398">
        <v>11</v>
      </c>
      <c r="F10" s="398">
        <v>4</v>
      </c>
      <c r="G10" s="401">
        <f>SUM(B10:F10)</f>
        <v>25</v>
      </c>
      <c r="H10" s="510" t="s">
        <v>215</v>
      </c>
      <c r="I10" s="519"/>
      <c r="J10" s="519"/>
      <c r="K10" s="519"/>
      <c r="L10" s="169"/>
      <c r="M10" s="65"/>
    </row>
    <row r="11" spans="1:14" s="53" customFormat="1" ht="7.9" customHeight="1" x14ac:dyDescent="0.15">
      <c r="A11" s="353"/>
      <c r="B11" s="492"/>
      <c r="C11" s="492"/>
      <c r="D11" s="492"/>
      <c r="E11" s="492"/>
      <c r="F11" s="492"/>
      <c r="G11" s="493"/>
      <c r="H11" s="492"/>
      <c r="I11" s="519"/>
      <c r="J11" s="169"/>
      <c r="K11" s="234"/>
      <c r="L11" s="234"/>
    </row>
    <row r="12" spans="1:14" s="53" customFormat="1" ht="7.9" customHeight="1" x14ac:dyDescent="0.15">
      <c r="A12" s="1017" t="s">
        <v>1025</v>
      </c>
      <c r="B12" s="1017"/>
      <c r="C12" s="1017"/>
      <c r="D12" s="1017"/>
      <c r="E12" s="1017"/>
      <c r="F12" s="1017"/>
      <c r="G12" s="1017"/>
      <c r="H12" s="1017"/>
      <c r="I12" s="519"/>
      <c r="J12" s="169"/>
      <c r="K12" s="234"/>
      <c r="L12" s="234"/>
    </row>
    <row r="13" spans="1:14" s="53" customFormat="1" ht="7.9" customHeight="1" x14ac:dyDescent="0.15">
      <c r="A13" s="353" t="s">
        <v>518</v>
      </c>
      <c r="B13" s="555">
        <v>1976</v>
      </c>
      <c r="C13" s="555">
        <v>1543</v>
      </c>
      <c r="D13" s="555">
        <v>380</v>
      </c>
      <c r="E13" s="555">
        <v>475</v>
      </c>
      <c r="F13" s="555">
        <v>785</v>
      </c>
      <c r="G13" s="556">
        <v>5159</v>
      </c>
      <c r="H13" s="510" t="s">
        <v>215</v>
      </c>
      <c r="I13" s="519"/>
      <c r="J13" s="169"/>
      <c r="K13" s="604"/>
      <c r="L13" s="234"/>
    </row>
    <row r="14" spans="1:14" s="53" customFormat="1" ht="7.9" customHeight="1" x14ac:dyDescent="0.15">
      <c r="A14" s="353" t="s">
        <v>1063</v>
      </c>
      <c r="B14" s="555">
        <v>3098</v>
      </c>
      <c r="C14" s="555">
        <v>2324</v>
      </c>
      <c r="D14" s="555">
        <v>603</v>
      </c>
      <c r="E14" s="555" t="s">
        <v>215</v>
      </c>
      <c r="F14" s="555">
        <v>785</v>
      </c>
      <c r="G14" s="556" t="s">
        <v>215</v>
      </c>
      <c r="H14" s="510" t="s">
        <v>215</v>
      </c>
      <c r="I14" s="519"/>
      <c r="J14" s="169"/>
      <c r="K14" s="604"/>
      <c r="L14" s="234"/>
    </row>
    <row r="15" spans="1:14" s="53" customFormat="1" ht="7.9" customHeight="1" x14ac:dyDescent="0.15">
      <c r="A15" s="353" t="s">
        <v>694</v>
      </c>
      <c r="B15" s="740">
        <v>226.5</v>
      </c>
      <c r="C15" s="740">
        <v>171.5</v>
      </c>
      <c r="D15" s="740" t="s">
        <v>215</v>
      </c>
      <c r="E15" s="740" t="s">
        <v>215</v>
      </c>
      <c r="F15" s="740">
        <v>88.9</v>
      </c>
      <c r="G15" s="741" t="s">
        <v>215</v>
      </c>
      <c r="H15" s="742" t="s">
        <v>215</v>
      </c>
      <c r="I15" s="519"/>
      <c r="J15" s="169"/>
      <c r="K15" s="604"/>
      <c r="L15" s="234"/>
    </row>
    <row r="16" spans="1:14" s="53" customFormat="1" ht="7.9" customHeight="1" x14ac:dyDescent="0.15">
      <c r="J16" s="169"/>
      <c r="K16" s="604"/>
      <c r="L16" s="234"/>
    </row>
    <row r="17" spans="1:12" s="53" customFormat="1" ht="7.9" customHeight="1" x14ac:dyDescent="0.15">
      <c r="A17" s="1017" t="s">
        <v>517</v>
      </c>
      <c r="B17" s="1017"/>
      <c r="C17" s="1017"/>
      <c r="D17" s="1017"/>
      <c r="E17" s="1017"/>
      <c r="F17" s="1017"/>
      <c r="G17" s="1017"/>
      <c r="H17" s="1017"/>
      <c r="I17" s="519"/>
      <c r="J17" s="169"/>
      <c r="K17" s="234"/>
      <c r="L17" s="234"/>
    </row>
    <row r="18" spans="1:12" s="53" customFormat="1" ht="7.9" customHeight="1" x14ac:dyDescent="0.15">
      <c r="A18" s="353" t="s">
        <v>1064</v>
      </c>
      <c r="B18" s="555">
        <v>6827</v>
      </c>
      <c r="C18" s="555">
        <v>4004</v>
      </c>
      <c r="D18" s="555">
        <v>1443</v>
      </c>
      <c r="E18" s="555">
        <v>3164</v>
      </c>
      <c r="F18" s="555">
        <v>2969</v>
      </c>
      <c r="G18" s="401">
        <v>18407</v>
      </c>
      <c r="H18" s="375">
        <v>382095</v>
      </c>
      <c r="I18" s="519"/>
      <c r="J18" s="169"/>
      <c r="K18" s="234"/>
      <c r="L18" s="234"/>
    </row>
    <row r="19" spans="1:12" s="53" customFormat="1" ht="7.9" customHeight="1" x14ac:dyDescent="0.15">
      <c r="A19" s="353" t="s">
        <v>1069</v>
      </c>
      <c r="B19" s="557">
        <v>3.9</v>
      </c>
      <c r="C19" s="557">
        <v>4</v>
      </c>
      <c r="D19" s="557">
        <v>4.5</v>
      </c>
      <c r="E19" s="557">
        <v>5.0999999999999996</v>
      </c>
      <c r="F19" s="557">
        <v>4.7</v>
      </c>
      <c r="G19" s="558">
        <v>4.3</v>
      </c>
      <c r="H19" s="579">
        <v>5.0999999999999996</v>
      </c>
      <c r="I19" s="519"/>
      <c r="J19" s="169"/>
      <c r="K19" s="234"/>
      <c r="L19" s="234"/>
    </row>
    <row r="20" spans="1:12" s="53" customFormat="1" ht="7.9" customHeight="1" thickBot="1" x14ac:dyDescent="0.2">
      <c r="A20" s="1000"/>
      <c r="B20" s="1001"/>
      <c r="C20" s="1001"/>
      <c r="D20" s="1001"/>
      <c r="E20" s="1001"/>
      <c r="F20" s="1001"/>
      <c r="G20" s="1002"/>
      <c r="H20" s="1002"/>
      <c r="I20" s="543"/>
      <c r="J20" s="234"/>
      <c r="K20" s="234"/>
      <c r="L20" s="234"/>
    </row>
    <row r="21" spans="1:12" s="53" customFormat="1" ht="7.9" customHeight="1" thickTop="1" x14ac:dyDescent="0.15">
      <c r="A21" s="61" t="s">
        <v>1026</v>
      </c>
      <c r="B21" s="21"/>
      <c r="C21" s="21"/>
      <c r="D21" s="21"/>
      <c r="E21" s="21"/>
      <c r="F21" s="21"/>
      <c r="G21" s="21"/>
      <c r="H21" s="54"/>
      <c r="I21" s="543"/>
      <c r="J21" s="234"/>
      <c r="K21" s="234"/>
      <c r="L21" s="234"/>
    </row>
    <row r="22" spans="1:12" s="53" customFormat="1" ht="7.9" customHeight="1" x14ac:dyDescent="0.15">
      <c r="A22" s="61" t="s">
        <v>1057</v>
      </c>
      <c r="B22" s="21"/>
      <c r="C22" s="21"/>
      <c r="D22" s="21"/>
      <c r="E22" s="21"/>
      <c r="F22" s="21"/>
      <c r="G22" s="21"/>
      <c r="H22" s="54"/>
      <c r="I22" s="543"/>
      <c r="J22" s="234"/>
      <c r="K22" s="234"/>
      <c r="L22" s="234"/>
    </row>
    <row r="23" spans="1:12" s="873" customFormat="1" ht="7.9" customHeight="1" x14ac:dyDescent="0.15">
      <c r="A23" s="61" t="s">
        <v>1103</v>
      </c>
      <c r="B23" s="21"/>
      <c r="C23" s="21"/>
      <c r="D23" s="21"/>
      <c r="E23" s="21"/>
      <c r="F23" s="21"/>
      <c r="G23" s="21"/>
      <c r="H23" s="874"/>
      <c r="I23" s="543"/>
      <c r="J23" s="234"/>
      <c r="K23" s="234"/>
      <c r="L23" s="234"/>
    </row>
    <row r="24" spans="1:12" ht="7.5" customHeight="1" x14ac:dyDescent="0.25">
      <c r="A24" s="133" t="s">
        <v>1065</v>
      </c>
    </row>
    <row r="25" spans="1:12" ht="7.5" customHeight="1" x14ac:dyDescent="0.25">
      <c r="A25" s="79" t="s">
        <v>1066</v>
      </c>
    </row>
    <row r="26" spans="1:12" ht="7.5" customHeight="1" x14ac:dyDescent="0.25">
      <c r="A26" s="79" t="s">
        <v>1067</v>
      </c>
      <c r="I26" s="851"/>
    </row>
    <row r="27" spans="1:12" ht="7.5" customHeight="1" x14ac:dyDescent="0.25">
      <c r="A27" s="79" t="s">
        <v>1068</v>
      </c>
    </row>
    <row r="28" spans="1:12" ht="7.5" customHeight="1" x14ac:dyDescent="0.25">
      <c r="A28" s="626" t="s">
        <v>650</v>
      </c>
    </row>
    <row r="29" spans="1:12" ht="7.5" customHeight="1" x14ac:dyDescent="0.25">
      <c r="A29" s="79"/>
    </row>
    <row r="32" spans="1:12" x14ac:dyDescent="0.25">
      <c r="A32" s="817"/>
    </row>
    <row r="33" spans="5:17" x14ac:dyDescent="0.25">
      <c r="E33" s="818"/>
    </row>
    <row r="35" spans="5:17" x14ac:dyDescent="0.25">
      <c r="Q35" s="554"/>
    </row>
  </sheetData>
  <mergeCells count="2">
    <mergeCell ref="A1:H1"/>
    <mergeCell ref="A2:H2"/>
  </mergeCell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5"/>
  <dimension ref="A1:L39"/>
  <sheetViews>
    <sheetView zoomScale="140" zoomScaleNormal="140" workbookViewId="0">
      <selection sqref="A1:H1"/>
    </sheetView>
  </sheetViews>
  <sheetFormatPr baseColWidth="10" defaultRowHeight="9.9499999999999993" customHeight="1" x14ac:dyDescent="0.15"/>
  <cols>
    <col min="1" max="1" width="23.7109375" style="53" customWidth="1"/>
    <col min="2" max="6" width="6.7109375" style="53" customWidth="1"/>
    <col min="7" max="7" width="6.85546875" style="53" customWidth="1"/>
    <col min="8" max="8" width="9.5703125" style="54" customWidth="1"/>
    <col min="9" max="10" width="4.7109375" style="234" customWidth="1"/>
    <col min="11" max="11" width="27.28515625" style="234" customWidth="1"/>
    <col min="12" max="12" width="11.42578125" style="234" customWidth="1"/>
    <col min="13" max="16384" width="11.42578125" style="53"/>
  </cols>
  <sheetData>
    <row r="1" spans="1:11" ht="15" customHeight="1" x14ac:dyDescent="0.2">
      <c r="A1" s="1092" t="s">
        <v>405</v>
      </c>
      <c r="B1" s="1092"/>
      <c r="C1" s="1092"/>
      <c r="D1" s="1092"/>
      <c r="E1" s="1092"/>
      <c r="F1" s="1092"/>
      <c r="G1" s="1092"/>
      <c r="H1" s="1092"/>
      <c r="I1" s="169"/>
    </row>
    <row r="2" spans="1:11" ht="9.9499999999999993" customHeight="1" x14ac:dyDescent="0.2">
      <c r="A2" s="1096" t="s">
        <v>954</v>
      </c>
      <c r="B2" s="1096"/>
      <c r="C2" s="1096"/>
      <c r="D2" s="1096"/>
      <c r="E2" s="1096"/>
      <c r="F2" s="1096"/>
      <c r="G2" s="1096"/>
      <c r="H2" s="1096"/>
    </row>
    <row r="3" spans="1:11" ht="7.9" customHeight="1" x14ac:dyDescent="0.15">
      <c r="A3" s="56"/>
      <c r="B3" s="57"/>
      <c r="I3" s="169"/>
    </row>
    <row r="4" spans="1:11" ht="20.100000000000001" customHeight="1" x14ac:dyDescent="0.15">
      <c r="A4" s="58"/>
      <c r="B4" s="37" t="s">
        <v>893</v>
      </c>
      <c r="C4" s="22" t="s">
        <v>341</v>
      </c>
      <c r="D4" s="22" t="s">
        <v>334</v>
      </c>
      <c r="E4" s="22" t="s">
        <v>335</v>
      </c>
      <c r="F4" s="22" t="s">
        <v>336</v>
      </c>
      <c r="G4" s="23" t="s">
        <v>342</v>
      </c>
      <c r="H4" s="88" t="s">
        <v>344</v>
      </c>
      <c r="I4" s="169"/>
      <c r="K4" s="169"/>
    </row>
    <row r="5" spans="1:11" ht="7.9" customHeight="1" x14ac:dyDescent="0.15">
      <c r="A5" s="60"/>
      <c r="B5" s="22"/>
      <c r="C5" s="22"/>
      <c r="D5" s="22"/>
      <c r="E5" s="22"/>
      <c r="F5" s="22"/>
      <c r="G5" s="23"/>
      <c r="H5" s="23"/>
      <c r="I5" s="169"/>
    </row>
    <row r="6" spans="1:11" ht="7.9" customHeight="1" x14ac:dyDescent="0.15">
      <c r="A6" s="1007" t="s">
        <v>376</v>
      </c>
      <c r="B6" s="1015"/>
      <c r="C6" s="1015"/>
      <c r="D6" s="1015"/>
      <c r="E6" s="1015"/>
      <c r="F6" s="1015"/>
      <c r="G6" s="1015"/>
      <c r="H6" s="1015"/>
      <c r="I6" s="264"/>
    </row>
    <row r="7" spans="1:11" ht="7.9" customHeight="1" x14ac:dyDescent="0.15">
      <c r="A7" s="61" t="s">
        <v>274</v>
      </c>
      <c r="B7" s="405">
        <v>1876</v>
      </c>
      <c r="C7" s="405">
        <v>882</v>
      </c>
      <c r="D7" s="405">
        <v>135</v>
      </c>
      <c r="E7" s="405">
        <v>56</v>
      </c>
      <c r="F7" s="405">
        <v>717</v>
      </c>
      <c r="G7" s="401">
        <v>3666</v>
      </c>
      <c r="H7" s="382">
        <v>82211</v>
      </c>
      <c r="I7" s="169"/>
    </row>
    <row r="8" spans="1:11" ht="7.9" customHeight="1" x14ac:dyDescent="0.15">
      <c r="A8" s="61" t="s">
        <v>275</v>
      </c>
      <c r="B8" s="405">
        <v>618</v>
      </c>
      <c r="C8" s="405">
        <v>421</v>
      </c>
      <c r="D8" s="405">
        <v>62</v>
      </c>
      <c r="E8" s="405">
        <v>93</v>
      </c>
      <c r="F8" s="405">
        <v>114</v>
      </c>
      <c r="G8" s="401">
        <v>1308</v>
      </c>
      <c r="H8" s="382">
        <v>18882</v>
      </c>
      <c r="I8" s="169"/>
    </row>
    <row r="9" spans="1:11" ht="7.9" customHeight="1" x14ac:dyDescent="0.15">
      <c r="A9" s="61" t="s">
        <v>453</v>
      </c>
      <c r="B9" s="405">
        <v>0</v>
      </c>
      <c r="C9" s="405">
        <v>12</v>
      </c>
      <c r="D9" s="405">
        <v>0</v>
      </c>
      <c r="E9" s="405">
        <v>0</v>
      </c>
      <c r="F9" s="405">
        <v>48</v>
      </c>
      <c r="G9" s="401">
        <v>60</v>
      </c>
      <c r="H9" s="382">
        <v>8442</v>
      </c>
      <c r="I9" s="169"/>
    </row>
    <row r="10" spans="1:11" ht="7.9" customHeight="1" x14ac:dyDescent="0.15">
      <c r="A10" s="61" t="s">
        <v>454</v>
      </c>
      <c r="B10" s="405">
        <v>0</v>
      </c>
      <c r="C10" s="405">
        <v>0</v>
      </c>
      <c r="D10" s="405">
        <v>0</v>
      </c>
      <c r="E10" s="405">
        <v>0</v>
      </c>
      <c r="F10" s="405">
        <v>0</v>
      </c>
      <c r="G10" s="401">
        <v>0</v>
      </c>
      <c r="H10" s="382">
        <v>84</v>
      </c>
      <c r="I10" s="543"/>
      <c r="J10" s="169"/>
    </row>
    <row r="11" spans="1:11" ht="7.9" customHeight="1" x14ac:dyDescent="0.15">
      <c r="A11" s="61" t="s">
        <v>276</v>
      </c>
      <c r="B11" s="405">
        <v>4651</v>
      </c>
      <c r="C11" s="405">
        <v>2230</v>
      </c>
      <c r="D11" s="405">
        <v>651</v>
      </c>
      <c r="E11" s="405">
        <v>1086</v>
      </c>
      <c r="F11" s="405">
        <v>1091</v>
      </c>
      <c r="G11" s="401">
        <v>9709</v>
      </c>
      <c r="H11" s="382">
        <v>263816</v>
      </c>
      <c r="I11" s="543"/>
      <c r="J11" s="169"/>
    </row>
    <row r="12" spans="1:11" ht="7.9" customHeight="1" x14ac:dyDescent="0.15">
      <c r="A12" s="124" t="s">
        <v>695</v>
      </c>
      <c r="B12" s="330">
        <v>147.9</v>
      </c>
      <c r="C12" s="330">
        <v>128.4</v>
      </c>
      <c r="D12" s="330">
        <v>86</v>
      </c>
      <c r="E12" s="330">
        <v>66.599999999999994</v>
      </c>
      <c r="F12" s="330">
        <v>98.3</v>
      </c>
      <c r="G12" s="134">
        <v>118.5</v>
      </c>
      <c r="H12" s="330">
        <v>171.5</v>
      </c>
      <c r="I12" s="169"/>
    </row>
    <row r="13" spans="1:11" ht="7.9" customHeight="1" x14ac:dyDescent="0.15">
      <c r="A13" s="124"/>
      <c r="B13" s="134"/>
      <c r="C13" s="134"/>
      <c r="D13" s="134"/>
      <c r="E13" s="134"/>
      <c r="F13" s="134"/>
      <c r="G13" s="134"/>
      <c r="H13" s="134"/>
      <c r="I13" s="264"/>
    </row>
    <row r="14" spans="1:11" ht="7.9" customHeight="1" x14ac:dyDescent="0.15">
      <c r="A14" s="1007" t="s">
        <v>455</v>
      </c>
      <c r="B14" s="1015"/>
      <c r="C14" s="1015"/>
      <c r="D14" s="1015"/>
      <c r="E14" s="1015"/>
      <c r="F14" s="1015"/>
      <c r="G14" s="1015"/>
      <c r="H14" s="1015"/>
      <c r="I14" s="169"/>
    </row>
    <row r="15" spans="1:11" customFormat="1" ht="7.9" customHeight="1" x14ac:dyDescent="0.25">
      <c r="A15" s="61" t="s">
        <v>456</v>
      </c>
      <c r="B15" s="405">
        <v>586</v>
      </c>
      <c r="C15" s="405">
        <v>314</v>
      </c>
      <c r="D15" s="405">
        <v>0</v>
      </c>
      <c r="E15" s="405">
        <v>283</v>
      </c>
      <c r="F15" s="405">
        <v>165</v>
      </c>
      <c r="G15" s="401">
        <v>1348</v>
      </c>
      <c r="H15" s="405">
        <v>45717</v>
      </c>
      <c r="I15" s="867"/>
      <c r="J15" s="234"/>
    </row>
    <row r="16" spans="1:11" customFormat="1" ht="7.9" customHeight="1" x14ac:dyDescent="0.25">
      <c r="A16" s="61" t="s">
        <v>457</v>
      </c>
      <c r="B16" s="405">
        <v>862</v>
      </c>
      <c r="C16" s="405">
        <v>439</v>
      </c>
      <c r="D16" s="405">
        <v>0</v>
      </c>
      <c r="E16" s="405">
        <v>484</v>
      </c>
      <c r="F16" s="405">
        <v>1249</v>
      </c>
      <c r="G16" s="401">
        <f>SUM(B16:F16)</f>
        <v>3034</v>
      </c>
      <c r="H16" s="405">
        <v>65037</v>
      </c>
      <c r="I16" s="867"/>
      <c r="J16" s="234"/>
    </row>
    <row r="17" spans="1:11" ht="7.9" customHeight="1" x14ac:dyDescent="0.15">
      <c r="A17" s="61"/>
      <c r="B17" s="169"/>
      <c r="C17" s="169"/>
      <c r="D17" s="169"/>
      <c r="E17" s="169"/>
      <c r="F17" s="169"/>
      <c r="G17" s="188"/>
      <c r="H17" s="169"/>
      <c r="I17" s="169"/>
    </row>
    <row r="18" spans="1:11" ht="7.9" customHeight="1" x14ac:dyDescent="0.15">
      <c r="A18" s="1007" t="s">
        <v>955</v>
      </c>
      <c r="B18" s="1015"/>
      <c r="C18" s="1015"/>
      <c r="D18" s="1015"/>
      <c r="E18" s="1015"/>
      <c r="F18" s="1015"/>
      <c r="G18" s="1015"/>
      <c r="H18" s="1015"/>
      <c r="I18" s="169"/>
    </row>
    <row r="19" spans="1:11" ht="7.9" customHeight="1" x14ac:dyDescent="0.15">
      <c r="A19" s="13" t="s">
        <v>319</v>
      </c>
      <c r="B19" s="406">
        <v>10200</v>
      </c>
      <c r="C19" s="406">
        <v>5850</v>
      </c>
      <c r="D19" s="406">
        <v>2217</v>
      </c>
      <c r="E19" s="406">
        <v>4386</v>
      </c>
      <c r="F19" s="406">
        <v>4982</v>
      </c>
      <c r="G19" s="401">
        <v>27635</v>
      </c>
      <c r="H19" s="375">
        <v>301683</v>
      </c>
      <c r="I19" s="169"/>
      <c r="K19" s="169"/>
    </row>
    <row r="20" spans="1:11" ht="7.9" customHeight="1" x14ac:dyDescent="0.15">
      <c r="A20" s="61" t="s">
        <v>277</v>
      </c>
      <c r="B20" s="516">
        <v>2078</v>
      </c>
      <c r="C20" s="516">
        <v>814</v>
      </c>
      <c r="D20" s="516">
        <v>175</v>
      </c>
      <c r="E20" s="516">
        <v>387</v>
      </c>
      <c r="F20" s="516">
        <v>435</v>
      </c>
      <c r="G20" s="401">
        <v>3889</v>
      </c>
      <c r="H20" s="414">
        <v>75616</v>
      </c>
      <c r="I20" s="169"/>
    </row>
    <row r="21" spans="1:11" ht="7.9" customHeight="1" thickBot="1" x14ac:dyDescent="0.2">
      <c r="A21" s="1000"/>
      <c r="B21" s="1001"/>
      <c r="C21" s="1001"/>
      <c r="D21" s="1001"/>
      <c r="E21" s="1001"/>
      <c r="F21" s="1001"/>
      <c r="G21" s="1002"/>
      <c r="H21" s="1002"/>
      <c r="I21" s="240"/>
    </row>
    <row r="22" spans="1:11" ht="7.9" customHeight="1" thickTop="1" x14ac:dyDescent="0.15">
      <c r="A22" s="18" t="s">
        <v>593</v>
      </c>
      <c r="I22" s="240"/>
    </row>
    <row r="23" spans="1:11" ht="7.9" customHeight="1" x14ac:dyDescent="0.15">
      <c r="A23" s="277" t="s">
        <v>696</v>
      </c>
      <c r="I23" s="240"/>
    </row>
    <row r="24" spans="1:11" ht="7.9" customHeight="1" x14ac:dyDescent="0.15">
      <c r="A24" s="61"/>
      <c r="I24" s="239"/>
    </row>
    <row r="25" spans="1:11" ht="7.9" customHeight="1" x14ac:dyDescent="0.15"/>
    <row r="26" spans="1:11" ht="7.9" customHeight="1" x14ac:dyDescent="0.15"/>
    <row r="27" spans="1:11" ht="7.9" customHeight="1" x14ac:dyDescent="0.15"/>
    <row r="28" spans="1:11" ht="7.9" customHeight="1" x14ac:dyDescent="0.15"/>
    <row r="29" spans="1:11" ht="7.9" customHeight="1" x14ac:dyDescent="0.15"/>
    <row r="30" spans="1:11" ht="7.9" customHeight="1" x14ac:dyDescent="0.15"/>
    <row r="31" spans="1:11" ht="7.9" customHeight="1" x14ac:dyDescent="0.15"/>
    <row r="32" spans="1:11" ht="7.9" customHeight="1" x14ac:dyDescent="0.15"/>
    <row r="33" ht="7.9" customHeight="1" x14ac:dyDescent="0.15"/>
    <row r="34" ht="7.9" customHeight="1" x14ac:dyDescent="0.15"/>
    <row r="35" ht="7.9" customHeight="1" x14ac:dyDescent="0.15"/>
    <row r="36" ht="7.9" customHeight="1" x14ac:dyDescent="0.15"/>
    <row r="37" ht="7.9" customHeight="1" x14ac:dyDescent="0.15"/>
    <row r="38" ht="7.9" customHeight="1" x14ac:dyDescent="0.15"/>
    <row r="39"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8"/>
  <dimension ref="A1:L39"/>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10" style="54" customWidth="1"/>
    <col min="9" max="10" width="4.7109375" style="234" customWidth="1"/>
    <col min="11" max="11" width="27.28515625" style="234" customWidth="1"/>
    <col min="12" max="12" width="11.42578125" style="234" customWidth="1"/>
    <col min="13" max="16384" width="11.42578125" style="53"/>
  </cols>
  <sheetData>
    <row r="1" spans="1:12" ht="15" customHeight="1" x14ac:dyDescent="0.2">
      <c r="A1" s="1092" t="s">
        <v>519</v>
      </c>
      <c r="B1" s="1092"/>
      <c r="C1" s="1092"/>
      <c r="D1" s="1092"/>
      <c r="E1" s="1092"/>
      <c r="F1" s="1092"/>
      <c r="G1" s="1092"/>
      <c r="H1" s="1092"/>
      <c r="I1" s="169"/>
      <c r="J1" s="169"/>
      <c r="K1" s="169"/>
      <c r="L1" s="169"/>
    </row>
    <row r="2" spans="1:12" ht="9.9499999999999993" customHeight="1" x14ac:dyDescent="0.2">
      <c r="A2" s="1096" t="s">
        <v>956</v>
      </c>
      <c r="B2" s="1096"/>
      <c r="C2" s="1096"/>
      <c r="D2" s="1096"/>
      <c r="E2" s="1096"/>
      <c r="F2" s="1096"/>
      <c r="G2" s="1096"/>
      <c r="H2" s="1096"/>
      <c r="I2" s="169"/>
      <c r="J2" s="169"/>
      <c r="K2" s="169"/>
      <c r="L2" s="169"/>
    </row>
    <row r="3" spans="1:12" ht="7.9" customHeight="1" x14ac:dyDescent="0.15">
      <c r="A3" s="56"/>
      <c r="B3" s="57"/>
      <c r="I3" s="169"/>
      <c r="J3" s="169"/>
      <c r="K3" s="169"/>
      <c r="L3" s="169"/>
    </row>
    <row r="4" spans="1:12" ht="20.100000000000001" customHeight="1" x14ac:dyDescent="0.15">
      <c r="A4" s="58"/>
      <c r="B4" s="37" t="s">
        <v>893</v>
      </c>
      <c r="C4" s="22" t="s">
        <v>341</v>
      </c>
      <c r="D4" s="22" t="s">
        <v>334</v>
      </c>
      <c r="E4" s="22" t="s">
        <v>335</v>
      </c>
      <c r="F4" s="22" t="s">
        <v>336</v>
      </c>
      <c r="G4" s="23" t="s">
        <v>342</v>
      </c>
      <c r="H4" s="88" t="s">
        <v>344</v>
      </c>
      <c r="I4" s="169"/>
      <c r="J4" s="169"/>
      <c r="K4" s="169"/>
      <c r="L4" s="169"/>
    </row>
    <row r="5" spans="1:12" ht="7.9" customHeight="1" x14ac:dyDescent="0.15">
      <c r="A5" s="60"/>
      <c r="B5" s="84"/>
      <c r="C5" s="22"/>
      <c r="D5" s="22"/>
      <c r="E5" s="22"/>
      <c r="F5" s="22"/>
      <c r="G5" s="23"/>
      <c r="H5" s="23"/>
      <c r="I5" s="169"/>
      <c r="J5" s="169"/>
      <c r="K5" s="169"/>
      <c r="L5" s="169"/>
    </row>
    <row r="6" spans="1:12" s="65" customFormat="1" ht="7.9" customHeight="1" x14ac:dyDescent="0.15">
      <c r="A6" s="1007" t="s">
        <v>706</v>
      </c>
      <c r="B6" s="1030">
        <v>640</v>
      </c>
      <c r="C6" s="1030">
        <v>658</v>
      </c>
      <c r="D6" s="1030">
        <v>237</v>
      </c>
      <c r="E6" s="1030">
        <v>267</v>
      </c>
      <c r="F6" s="1030">
        <v>347</v>
      </c>
      <c r="G6" s="1030">
        <f>SUM(B6:F6)</f>
        <v>2149</v>
      </c>
      <c r="H6" s="1030">
        <v>33724</v>
      </c>
      <c r="I6" s="287"/>
      <c r="J6" s="169"/>
      <c r="K6" s="169"/>
      <c r="L6" s="169"/>
    </row>
    <row r="7" spans="1:12" ht="7.9" customHeight="1" x14ac:dyDescent="0.15">
      <c r="A7" s="18" t="s">
        <v>728</v>
      </c>
      <c r="B7" s="84">
        <v>619</v>
      </c>
      <c r="C7" s="84">
        <v>655</v>
      </c>
      <c r="D7" s="84">
        <v>237</v>
      </c>
      <c r="E7" s="84">
        <v>267</v>
      </c>
      <c r="F7" s="84">
        <v>331</v>
      </c>
      <c r="G7" s="596">
        <f t="shared" ref="G7:G8" si="0">SUM(B7:F7)</f>
        <v>2109</v>
      </c>
      <c r="H7" s="84">
        <v>33491</v>
      </c>
      <c r="I7" s="240"/>
      <c r="J7" s="169"/>
      <c r="K7" s="169"/>
      <c r="L7" s="169"/>
    </row>
    <row r="8" spans="1:12" s="65" customFormat="1" ht="7.9" customHeight="1" x14ac:dyDescent="0.15">
      <c r="A8" s="18" t="s">
        <v>727</v>
      </c>
      <c r="B8" s="84">
        <v>34</v>
      </c>
      <c r="C8" s="84">
        <v>13</v>
      </c>
      <c r="D8" s="84">
        <v>2</v>
      </c>
      <c r="E8" s="84">
        <v>3</v>
      </c>
      <c r="F8" s="84">
        <v>26</v>
      </c>
      <c r="G8" s="596">
        <f t="shared" si="0"/>
        <v>78</v>
      </c>
      <c r="H8" s="84">
        <v>544</v>
      </c>
      <c r="I8" s="287"/>
      <c r="J8" s="169"/>
      <c r="K8" s="169"/>
      <c r="L8" s="169"/>
    </row>
    <row r="9" spans="1:12" s="65" customFormat="1" ht="8.1" customHeight="1" x14ac:dyDescent="0.15">
      <c r="A9" s="124" t="s">
        <v>697</v>
      </c>
      <c r="B9" s="745">
        <f>B6/B36*10000</f>
        <v>23.643194638905616</v>
      </c>
      <c r="C9" s="745">
        <f t="shared" ref="C9:H9" si="1">C6/C36*10000</f>
        <v>40.861697437139433</v>
      </c>
      <c r="D9" s="745">
        <f t="shared" si="1"/>
        <v>38.27395755951035</v>
      </c>
      <c r="E9" s="745">
        <f t="shared" si="1"/>
        <v>24.516780680409532</v>
      </c>
      <c r="F9" s="745">
        <f t="shared" si="1"/>
        <v>27.727835710575732</v>
      </c>
      <c r="G9" s="746">
        <f t="shared" si="1"/>
        <v>29.53168437789013</v>
      </c>
      <c r="H9" s="745">
        <f t="shared" si="1"/>
        <v>28.415204409327913</v>
      </c>
      <c r="I9" s="287"/>
      <c r="J9" s="169"/>
      <c r="K9" s="169"/>
      <c r="L9" s="169"/>
    </row>
    <row r="10" spans="1:12" s="65" customFormat="1" ht="8.1" customHeight="1" x14ac:dyDescent="0.15">
      <c r="A10" s="124" t="s">
        <v>731</v>
      </c>
      <c r="B10" s="754">
        <f>B6/$G6</f>
        <v>0.29781293624941835</v>
      </c>
      <c r="C10" s="967">
        <f t="shared" ref="C10:F10" si="2">C6/$G6</f>
        <v>0.30618892508143325</v>
      </c>
      <c r="D10" s="967">
        <f t="shared" si="2"/>
        <v>0.11028385295486273</v>
      </c>
      <c r="E10" s="967">
        <f t="shared" si="2"/>
        <v>0.12424383434155421</v>
      </c>
      <c r="F10" s="967">
        <f t="shared" si="2"/>
        <v>0.1614704513727315</v>
      </c>
      <c r="G10" s="872">
        <f>G6/$G6</f>
        <v>1</v>
      </c>
      <c r="H10" s="745" t="s">
        <v>1051</v>
      </c>
      <c r="I10" s="287"/>
      <c r="J10" s="169"/>
      <c r="K10" s="169"/>
      <c r="L10" s="169"/>
    </row>
    <row r="11" spans="1:12" s="65" customFormat="1" ht="7.9" customHeight="1" x14ac:dyDescent="0.15">
      <c r="A11" s="18"/>
      <c r="B11" s="103"/>
      <c r="C11" s="103"/>
      <c r="D11" s="103"/>
      <c r="E11" s="103"/>
      <c r="F11" s="103"/>
      <c r="G11" s="180"/>
      <c r="H11" s="157"/>
      <c r="I11" s="264"/>
      <c r="J11" s="169"/>
      <c r="K11" s="169"/>
      <c r="L11" s="169"/>
    </row>
    <row r="12" spans="1:12" ht="7.9" customHeight="1" x14ac:dyDescent="0.15">
      <c r="A12" s="1007" t="s">
        <v>732</v>
      </c>
      <c r="B12" s="1030"/>
      <c r="C12" s="1030"/>
      <c r="D12" s="1030"/>
      <c r="E12" s="1030"/>
      <c r="F12" s="1030"/>
      <c r="G12" s="1030"/>
      <c r="H12" s="1030"/>
      <c r="I12" s="287"/>
      <c r="J12" s="169"/>
      <c r="K12" s="169"/>
      <c r="L12" s="169"/>
    </row>
    <row r="13" spans="1:12" ht="7.9" customHeight="1" x14ac:dyDescent="0.15">
      <c r="A13" s="18" t="s">
        <v>698</v>
      </c>
      <c r="B13" s="879">
        <v>447</v>
      </c>
      <c r="C13" s="879">
        <v>561</v>
      </c>
      <c r="D13" s="879">
        <v>180</v>
      </c>
      <c r="E13" s="879">
        <v>177</v>
      </c>
      <c r="F13" s="879">
        <v>247</v>
      </c>
      <c r="G13" s="949">
        <v>1612</v>
      </c>
      <c r="H13" s="879">
        <v>25075</v>
      </c>
      <c r="I13" s="287"/>
      <c r="J13" s="169"/>
      <c r="K13" s="169"/>
      <c r="L13" s="169"/>
    </row>
    <row r="14" spans="1:12" ht="7.9" customHeight="1" x14ac:dyDescent="0.15">
      <c r="A14" s="124" t="s">
        <v>699</v>
      </c>
      <c r="B14" s="745">
        <f t="shared" ref="B14:G14" si="3">B37/B13</f>
        <v>141.53691275167785</v>
      </c>
      <c r="C14" s="745">
        <f t="shared" si="3"/>
        <v>100.95721925133689</v>
      </c>
      <c r="D14" s="745">
        <f t="shared" si="3"/>
        <v>98.727777777777774</v>
      </c>
      <c r="E14" s="745">
        <f t="shared" si="3"/>
        <v>109.37853107344633</v>
      </c>
      <c r="F14" s="745">
        <f t="shared" si="3"/>
        <v>93.186234817813769</v>
      </c>
      <c r="G14" s="746">
        <f t="shared" si="3"/>
        <v>111.69478908188586</v>
      </c>
      <c r="H14" s="745">
        <f>H37/H13</f>
        <v>100.9514257228315</v>
      </c>
      <c r="I14" s="287"/>
      <c r="J14" s="169"/>
      <c r="K14" s="169"/>
      <c r="L14" s="169"/>
    </row>
    <row r="15" spans="1:12" ht="7.9" customHeight="1" x14ac:dyDescent="0.15">
      <c r="A15" s="18"/>
      <c r="B15" s="84"/>
      <c r="C15" s="84"/>
      <c r="D15" s="84"/>
      <c r="E15" s="84"/>
      <c r="F15" s="84"/>
      <c r="G15" s="596"/>
      <c r="H15" s="84"/>
      <c r="I15" s="287"/>
      <c r="J15" s="169"/>
      <c r="K15" s="169"/>
      <c r="L15" s="169"/>
    </row>
    <row r="16" spans="1:12" ht="7.9" customHeight="1" x14ac:dyDescent="0.15">
      <c r="A16" s="1007" t="s">
        <v>729</v>
      </c>
      <c r="B16" s="1030"/>
      <c r="C16" s="1030"/>
      <c r="D16" s="1030"/>
      <c r="E16" s="1030"/>
      <c r="F16" s="1030"/>
      <c r="G16" s="1030"/>
      <c r="H16" s="1030"/>
      <c r="I16" s="287"/>
      <c r="J16" s="169"/>
      <c r="K16" s="169"/>
      <c r="L16" s="169"/>
    </row>
    <row r="17" spans="1:12" ht="7.9" customHeight="1" x14ac:dyDescent="0.15">
      <c r="A17" s="18" t="s">
        <v>698</v>
      </c>
      <c r="B17" s="879">
        <v>350</v>
      </c>
      <c r="C17" s="879">
        <v>281</v>
      </c>
      <c r="D17" s="879">
        <v>129</v>
      </c>
      <c r="E17" s="879">
        <v>139</v>
      </c>
      <c r="F17" s="879">
        <v>224</v>
      </c>
      <c r="G17" s="949">
        <v>1123</v>
      </c>
      <c r="H17" s="879">
        <v>17381</v>
      </c>
      <c r="I17" s="169"/>
      <c r="J17" s="169"/>
      <c r="K17" s="169"/>
      <c r="L17" s="169"/>
    </row>
    <row r="18" spans="1:12" ht="7.9" customHeight="1" x14ac:dyDescent="0.15">
      <c r="A18" s="124" t="s">
        <v>699</v>
      </c>
      <c r="B18" s="745">
        <f>B38/B17</f>
        <v>65.305714285714288</v>
      </c>
      <c r="C18" s="745">
        <f t="shared" ref="C18:H18" si="4">C38/C17</f>
        <v>56.085409252669038</v>
      </c>
      <c r="D18" s="745">
        <f t="shared" si="4"/>
        <v>60.333333333333336</v>
      </c>
      <c r="E18" s="745">
        <f t="shared" si="4"/>
        <v>64.669064748201436</v>
      </c>
      <c r="F18" s="745">
        <f t="shared" si="4"/>
        <v>62.053571428571431</v>
      </c>
      <c r="G18" s="746">
        <f t="shared" si="4"/>
        <v>61.699910952804984</v>
      </c>
      <c r="H18" s="745">
        <f t="shared" si="4"/>
        <v>66.074564179276223</v>
      </c>
      <c r="I18" s="240"/>
      <c r="J18" s="169"/>
      <c r="K18" s="169"/>
      <c r="L18" s="169"/>
    </row>
    <row r="19" spans="1:12" s="65" customFormat="1" ht="7.9" customHeight="1" x14ac:dyDescent="0.15">
      <c r="A19" s="18"/>
      <c r="B19" s="84"/>
      <c r="C19" s="84"/>
      <c r="D19" s="84"/>
      <c r="E19" s="84"/>
      <c r="F19" s="84"/>
      <c r="G19" s="596"/>
      <c r="H19" s="84"/>
      <c r="I19" s="169"/>
      <c r="J19" s="169"/>
      <c r="K19" s="169"/>
      <c r="L19" s="169"/>
    </row>
    <row r="20" spans="1:12" ht="7.9" customHeight="1" x14ac:dyDescent="0.15">
      <c r="A20" s="1007" t="s">
        <v>730</v>
      </c>
      <c r="B20" s="1030"/>
      <c r="C20" s="1030"/>
      <c r="D20" s="1030"/>
      <c r="E20" s="1030"/>
      <c r="F20" s="1030"/>
      <c r="G20" s="1030"/>
      <c r="H20" s="1030"/>
      <c r="I20" s="287"/>
      <c r="J20" s="169"/>
      <c r="K20" s="169"/>
      <c r="L20" s="169"/>
    </row>
    <row r="21" spans="1:12" ht="7.9" customHeight="1" x14ac:dyDescent="0.15">
      <c r="A21" s="18" t="s">
        <v>698</v>
      </c>
      <c r="B21" s="879">
        <v>334</v>
      </c>
      <c r="C21" s="879">
        <v>255</v>
      </c>
      <c r="D21" s="879">
        <v>127</v>
      </c>
      <c r="E21" s="879">
        <v>117</v>
      </c>
      <c r="F21" s="879">
        <v>228</v>
      </c>
      <c r="G21" s="949">
        <v>1061</v>
      </c>
      <c r="H21" s="879">
        <v>15917</v>
      </c>
      <c r="I21" s="287"/>
      <c r="J21" s="169"/>
      <c r="K21" s="169"/>
      <c r="L21" s="169"/>
    </row>
    <row r="22" spans="1:12" ht="7.9" customHeight="1" x14ac:dyDescent="0.15">
      <c r="A22" s="124" t="s">
        <v>699</v>
      </c>
      <c r="B22" s="747">
        <f>B39/B21</f>
        <v>57.221556886227546</v>
      </c>
      <c r="C22" s="747">
        <f t="shared" ref="C22:H22" si="5">C39/C21</f>
        <v>45.619607843137253</v>
      </c>
      <c r="D22" s="747">
        <f t="shared" si="5"/>
        <v>42.094488188976378</v>
      </c>
      <c r="E22" s="747">
        <f t="shared" si="5"/>
        <v>45.666666666666664</v>
      </c>
      <c r="F22" s="747">
        <f t="shared" si="5"/>
        <v>47.254385964912281</v>
      </c>
      <c r="G22" s="748">
        <f t="shared" si="5"/>
        <v>49.206409048067862</v>
      </c>
      <c r="H22" s="747">
        <f t="shared" si="5"/>
        <v>52.981466356725512</v>
      </c>
      <c r="I22" s="287"/>
      <c r="J22" s="169"/>
      <c r="K22" s="169"/>
      <c r="L22" s="169"/>
    </row>
    <row r="23" spans="1:12" ht="7.9" customHeight="1" thickBot="1" x14ac:dyDescent="0.2">
      <c r="A23" s="1000"/>
      <c r="B23" s="1001"/>
      <c r="C23" s="1001"/>
      <c r="D23" s="1001"/>
      <c r="E23" s="1001"/>
      <c r="F23" s="1001"/>
      <c r="G23" s="1002"/>
      <c r="H23" s="1002"/>
    </row>
    <row r="24" spans="1:12" ht="7.9" customHeight="1" thickTop="1" x14ac:dyDescent="0.15">
      <c r="A24" s="100" t="s">
        <v>1050</v>
      </c>
    </row>
    <row r="25" spans="1:12" ht="7.9" customHeight="1" x14ac:dyDescent="0.15">
      <c r="A25" s="100" t="s">
        <v>703</v>
      </c>
    </row>
    <row r="26" spans="1:12" ht="7.9" customHeight="1" x14ac:dyDescent="0.15">
      <c r="A26" s="53" t="s">
        <v>704</v>
      </c>
    </row>
    <row r="27" spans="1:12" ht="7.9" customHeight="1" x14ac:dyDescent="0.15">
      <c r="A27" s="55" t="s">
        <v>705</v>
      </c>
    </row>
    <row r="28" spans="1:12" ht="7.9" customHeight="1" x14ac:dyDescent="0.15">
      <c r="A28" s="53" t="s">
        <v>733</v>
      </c>
    </row>
    <row r="29" spans="1:12" ht="7.9" customHeight="1" x14ac:dyDescent="0.15"/>
    <row r="30" spans="1:12" ht="7.9" customHeight="1" x14ac:dyDescent="0.15"/>
    <row r="31" spans="1:12" ht="7.9" customHeight="1" x14ac:dyDescent="0.15"/>
    <row r="36" spans="1:12" ht="9.9499999999999993" customHeight="1" x14ac:dyDescent="0.15">
      <c r="A36" s="743" t="s">
        <v>1049</v>
      </c>
      <c r="B36" s="961">
        <v>270691</v>
      </c>
      <c r="C36" s="961">
        <v>161031</v>
      </c>
      <c r="D36" s="961">
        <v>61922</v>
      </c>
      <c r="E36" s="961">
        <v>108905</v>
      </c>
      <c r="F36" s="961">
        <v>125145</v>
      </c>
      <c r="G36" s="961">
        <v>727693</v>
      </c>
      <c r="H36" s="962">
        <v>11868294</v>
      </c>
    </row>
    <row r="37" spans="1:12" ht="9.9499999999999993" customHeight="1" x14ac:dyDescent="0.15">
      <c r="A37" s="743" t="s">
        <v>700</v>
      </c>
      <c r="B37" s="961">
        <v>63267</v>
      </c>
      <c r="C37" s="961">
        <v>56637</v>
      </c>
      <c r="D37" s="961">
        <v>17771</v>
      </c>
      <c r="E37" s="961">
        <v>19360</v>
      </c>
      <c r="F37" s="961">
        <v>23017</v>
      </c>
      <c r="G37" s="961">
        <v>180052</v>
      </c>
      <c r="H37" s="962">
        <v>2531357</v>
      </c>
    </row>
    <row r="38" spans="1:12" s="51" customFormat="1" ht="9.9499999999999993" customHeight="1" x14ac:dyDescent="0.15">
      <c r="A38" s="744" t="s">
        <v>701</v>
      </c>
      <c r="B38" s="961">
        <v>22857</v>
      </c>
      <c r="C38" s="961">
        <v>15760</v>
      </c>
      <c r="D38" s="961">
        <v>7783</v>
      </c>
      <c r="E38" s="961">
        <v>8989</v>
      </c>
      <c r="F38" s="961">
        <v>13900</v>
      </c>
      <c r="G38" s="961">
        <v>69289</v>
      </c>
      <c r="H38" s="962">
        <v>1148442</v>
      </c>
      <c r="I38" s="237"/>
      <c r="J38" s="237"/>
      <c r="K38" s="237"/>
      <c r="L38" s="237"/>
    </row>
    <row r="39" spans="1:12" s="51" customFormat="1" ht="9.9499999999999993" customHeight="1" x14ac:dyDescent="0.15">
      <c r="A39" s="744" t="s">
        <v>702</v>
      </c>
      <c r="B39" s="961">
        <v>19112</v>
      </c>
      <c r="C39" s="961">
        <v>11633</v>
      </c>
      <c r="D39" s="961">
        <v>5346</v>
      </c>
      <c r="E39" s="961">
        <v>5343</v>
      </c>
      <c r="F39" s="961">
        <v>10774</v>
      </c>
      <c r="G39" s="961">
        <v>52208</v>
      </c>
      <c r="H39" s="962">
        <v>843306</v>
      </c>
      <c r="I39" s="237"/>
      <c r="J39" s="237"/>
      <c r="K39" s="237"/>
      <c r="L39" s="237"/>
    </row>
  </sheetData>
  <mergeCells count="2">
    <mergeCell ref="A1:H1"/>
    <mergeCell ref="A2:H2"/>
  </mergeCells>
  <pageMargins left="0.7" right="0.7" top="0.75" bottom="0.75" header="0.3" footer="0.3"/>
  <pageSetup paperSize="9" scale="98" orientation="portrait" r:id="rId1"/>
  <colBreaks count="1" manualBreakCount="1">
    <brk id="8"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6"/>
  <dimension ref="A1:L41"/>
  <sheetViews>
    <sheetView zoomScale="140" zoomScaleNormal="140" workbookViewId="0">
      <selection sqref="A1:H1"/>
    </sheetView>
  </sheetViews>
  <sheetFormatPr baseColWidth="10" defaultRowHeight="9.9499999999999993" customHeight="1" x14ac:dyDescent="0.15"/>
  <cols>
    <col min="1" max="1" width="25" style="53" customWidth="1"/>
    <col min="2" max="6" width="6.7109375" style="53" customWidth="1"/>
    <col min="7" max="7" width="6.85546875" style="53" customWidth="1"/>
    <col min="8" max="8" width="10" style="54" customWidth="1"/>
    <col min="9" max="10" width="4.7109375" style="234" customWidth="1"/>
    <col min="11" max="11" width="27.28515625" style="234" customWidth="1"/>
    <col min="12" max="12" width="11.42578125" style="234" customWidth="1"/>
    <col min="13" max="16384" width="11.42578125" style="53"/>
  </cols>
  <sheetData>
    <row r="1" spans="1:12" ht="15" customHeight="1" x14ac:dyDescent="0.2">
      <c r="A1" s="1092" t="s">
        <v>641</v>
      </c>
      <c r="B1" s="1092"/>
      <c r="C1" s="1092"/>
      <c r="D1" s="1092"/>
      <c r="E1" s="1092"/>
      <c r="F1" s="1092"/>
      <c r="G1" s="1092"/>
      <c r="H1" s="1092"/>
      <c r="I1" s="169"/>
      <c r="J1" s="169"/>
      <c r="K1" s="169"/>
      <c r="L1" s="169"/>
    </row>
    <row r="2" spans="1:12" ht="9.9499999999999993" customHeight="1" x14ac:dyDescent="0.2">
      <c r="A2" s="1096" t="s">
        <v>957</v>
      </c>
      <c r="B2" s="1096"/>
      <c r="C2" s="1096"/>
      <c r="D2" s="1096"/>
      <c r="E2" s="1096"/>
      <c r="F2" s="1096"/>
      <c r="G2" s="1096"/>
      <c r="H2" s="1096"/>
      <c r="I2" s="169"/>
      <c r="J2" s="169"/>
      <c r="K2" s="169"/>
      <c r="L2" s="169"/>
    </row>
    <row r="3" spans="1:12" ht="7.9" customHeight="1" x14ac:dyDescent="0.15">
      <c r="A3" s="56"/>
      <c r="B3" s="57"/>
      <c r="I3" s="169"/>
      <c r="J3" s="169"/>
      <c r="K3" s="169"/>
      <c r="L3" s="169"/>
    </row>
    <row r="4" spans="1:12" ht="20.100000000000001" customHeight="1" x14ac:dyDescent="0.15">
      <c r="A4" s="58"/>
      <c r="B4" s="37" t="s">
        <v>893</v>
      </c>
      <c r="C4" s="22" t="s">
        <v>341</v>
      </c>
      <c r="D4" s="22" t="s">
        <v>334</v>
      </c>
      <c r="E4" s="22" t="s">
        <v>335</v>
      </c>
      <c r="F4" s="22" t="s">
        <v>336</v>
      </c>
      <c r="G4" s="23" t="s">
        <v>342</v>
      </c>
      <c r="H4" s="88" t="s">
        <v>344</v>
      </c>
      <c r="I4" s="169"/>
      <c r="J4" s="169"/>
      <c r="K4" s="169"/>
      <c r="L4" s="169"/>
    </row>
    <row r="5" spans="1:12" ht="7.9" customHeight="1" x14ac:dyDescent="0.15">
      <c r="A5" s="60"/>
      <c r="B5" s="22"/>
      <c r="C5" s="22"/>
      <c r="D5" s="22"/>
      <c r="E5" s="22"/>
      <c r="F5" s="22"/>
      <c r="G5" s="23"/>
      <c r="H5" s="23"/>
      <c r="I5" s="169"/>
      <c r="J5" s="169"/>
      <c r="K5" s="169"/>
      <c r="L5" s="169"/>
    </row>
    <row r="6" spans="1:12" ht="7.9" customHeight="1" x14ac:dyDescent="0.15">
      <c r="A6" s="1007" t="s">
        <v>638</v>
      </c>
      <c r="B6" s="1015"/>
      <c r="C6" s="1015"/>
      <c r="D6" s="1015"/>
      <c r="E6" s="1015"/>
      <c r="F6" s="1015"/>
      <c r="G6" s="1020"/>
      <c r="H6" s="1015"/>
      <c r="I6" s="240"/>
      <c r="J6" s="169"/>
      <c r="K6" s="169"/>
      <c r="L6" s="169"/>
    </row>
    <row r="7" spans="1:12" s="65" customFormat="1" ht="7.9" customHeight="1" x14ac:dyDescent="0.15">
      <c r="A7" s="18" t="s">
        <v>734</v>
      </c>
      <c r="B7" s="881">
        <v>287</v>
      </c>
      <c r="C7" s="881">
        <v>221</v>
      </c>
      <c r="D7" s="881">
        <v>88</v>
      </c>
      <c r="E7" s="881">
        <v>146</v>
      </c>
      <c r="F7" s="881">
        <v>640</v>
      </c>
      <c r="G7" s="884">
        <v>1382</v>
      </c>
      <c r="H7" s="881">
        <v>21006</v>
      </c>
      <c r="I7" s="169"/>
      <c r="J7" s="169"/>
      <c r="K7" s="169"/>
      <c r="L7" s="169"/>
    </row>
    <row r="8" spans="1:12" s="65" customFormat="1" ht="7.9" customHeight="1" x14ac:dyDescent="0.15">
      <c r="A8" s="18" t="s">
        <v>742</v>
      </c>
      <c r="B8" s="881">
        <v>9093</v>
      </c>
      <c r="C8" s="881">
        <v>6385</v>
      </c>
      <c r="D8" s="881">
        <v>2909</v>
      </c>
      <c r="E8" s="881">
        <v>4558</v>
      </c>
      <c r="F8" s="881">
        <v>22429</v>
      </c>
      <c r="G8" s="883">
        <v>45374</v>
      </c>
      <c r="H8" s="881">
        <v>746769</v>
      </c>
      <c r="I8" s="287"/>
      <c r="J8" s="169"/>
      <c r="K8" s="169"/>
      <c r="L8" s="169"/>
    </row>
    <row r="9" spans="1:12" ht="7.5" customHeight="1" x14ac:dyDescent="0.15">
      <c r="A9" s="133" t="s">
        <v>735</v>
      </c>
      <c r="B9" s="747">
        <f t="shared" ref="B9:G9" si="0">B8/B7</f>
        <v>31.682926829268293</v>
      </c>
      <c r="C9" s="747">
        <f t="shared" si="0"/>
        <v>28.891402714932127</v>
      </c>
      <c r="D9" s="747">
        <f t="shared" si="0"/>
        <v>33.05681818181818</v>
      </c>
      <c r="E9" s="747">
        <f t="shared" si="0"/>
        <v>31.219178082191782</v>
      </c>
      <c r="F9" s="747">
        <f t="shared" si="0"/>
        <v>35.045312500000001</v>
      </c>
      <c r="G9" s="748">
        <f t="shared" si="0"/>
        <v>32.832127351664255</v>
      </c>
      <c r="H9" s="747">
        <f>H8/H7</f>
        <v>35.550271351042561</v>
      </c>
      <c r="I9" s="287"/>
      <c r="J9" s="169"/>
      <c r="K9" s="169"/>
      <c r="L9" s="169"/>
    </row>
    <row r="10" spans="1:12" ht="7.9" customHeight="1" x14ac:dyDescent="0.15">
      <c r="A10" s="61"/>
      <c r="B10" s="402"/>
      <c r="C10" s="402"/>
      <c r="D10" s="402"/>
      <c r="E10" s="402"/>
      <c r="F10" s="402"/>
      <c r="G10" s="673"/>
      <c r="H10" s="402"/>
      <c r="I10" s="287"/>
      <c r="J10" s="169"/>
      <c r="K10" s="169"/>
      <c r="L10" s="169"/>
    </row>
    <row r="11" spans="1:12" ht="7.5" customHeight="1" x14ac:dyDescent="0.15">
      <c r="A11" s="1007" t="s">
        <v>736</v>
      </c>
      <c r="B11" s="1015"/>
      <c r="C11" s="1015"/>
      <c r="D11" s="1015"/>
      <c r="E11" s="1015"/>
      <c r="F11" s="1015"/>
      <c r="G11" s="1020"/>
      <c r="H11" s="1015"/>
      <c r="I11" s="287"/>
      <c r="J11" s="169"/>
      <c r="K11" s="169"/>
      <c r="L11" s="169"/>
    </row>
    <row r="12" spans="1:12" s="65" customFormat="1" ht="7.9" customHeight="1" x14ac:dyDescent="0.15">
      <c r="A12" s="18" t="s">
        <v>734</v>
      </c>
      <c r="B12" s="897">
        <v>66</v>
      </c>
      <c r="C12" s="897">
        <v>42</v>
      </c>
      <c r="D12" s="897">
        <v>3</v>
      </c>
      <c r="E12" s="897">
        <v>24</v>
      </c>
      <c r="F12" s="897">
        <v>96</v>
      </c>
      <c r="G12" s="958">
        <v>231</v>
      </c>
      <c r="H12" s="897">
        <v>2893</v>
      </c>
      <c r="I12" s="287"/>
      <c r="J12" s="169"/>
      <c r="K12" s="169"/>
      <c r="L12" s="169"/>
    </row>
    <row r="13" spans="1:12" s="65" customFormat="1" ht="7.9" customHeight="1" x14ac:dyDescent="0.15">
      <c r="A13" s="18" t="s">
        <v>742</v>
      </c>
      <c r="B13" s="879">
        <v>1200</v>
      </c>
      <c r="C13" s="879">
        <v>705</v>
      </c>
      <c r="D13" s="879">
        <v>100</v>
      </c>
      <c r="E13" s="879">
        <v>402</v>
      </c>
      <c r="F13" s="879">
        <v>1778</v>
      </c>
      <c r="G13" s="898">
        <v>4185</v>
      </c>
      <c r="H13" s="896">
        <v>57838</v>
      </c>
      <c r="I13" s="287"/>
      <c r="J13" s="169"/>
      <c r="K13" s="169"/>
      <c r="L13" s="169"/>
    </row>
    <row r="14" spans="1:12" s="65" customFormat="1" ht="7.9" customHeight="1" x14ac:dyDescent="0.15">
      <c r="A14" s="133" t="s">
        <v>735</v>
      </c>
      <c r="B14" s="745">
        <f>B13/B12</f>
        <v>18.181818181818183</v>
      </c>
      <c r="C14" s="745">
        <f t="shared" ref="C14:H14" si="1">C13/C12</f>
        <v>16.785714285714285</v>
      </c>
      <c r="D14" s="745">
        <f t="shared" si="1"/>
        <v>33.333333333333336</v>
      </c>
      <c r="E14" s="745">
        <f t="shared" si="1"/>
        <v>16.75</v>
      </c>
      <c r="F14" s="745">
        <f t="shared" si="1"/>
        <v>18.520833333333332</v>
      </c>
      <c r="G14" s="755">
        <f t="shared" si="1"/>
        <v>18.116883116883116</v>
      </c>
      <c r="H14" s="756">
        <f t="shared" si="1"/>
        <v>19.992395437262356</v>
      </c>
      <c r="I14" s="287"/>
      <c r="J14" s="169"/>
      <c r="K14" s="169"/>
      <c r="L14" s="169"/>
    </row>
    <row r="15" spans="1:12" s="65" customFormat="1" ht="7.9" customHeight="1" x14ac:dyDescent="0.15">
      <c r="A15" s="61"/>
      <c r="B15" s="84"/>
      <c r="C15" s="84"/>
      <c r="D15" s="84"/>
      <c r="E15" s="84"/>
      <c r="F15" s="84"/>
      <c r="G15" s="403"/>
      <c r="H15" s="375"/>
      <c r="I15" s="287"/>
      <c r="J15" s="169"/>
      <c r="K15" s="169"/>
      <c r="L15" s="169"/>
    </row>
    <row r="16" spans="1:12" s="65" customFormat="1" ht="7.9" customHeight="1" x14ac:dyDescent="0.15">
      <c r="A16" s="1007" t="s">
        <v>737</v>
      </c>
      <c r="B16" s="1015"/>
      <c r="C16" s="1015"/>
      <c r="D16" s="1015"/>
      <c r="E16" s="1015"/>
      <c r="F16" s="1015"/>
      <c r="G16" s="1020"/>
      <c r="H16" s="1015"/>
      <c r="I16" s="287"/>
      <c r="J16" s="169"/>
      <c r="K16" s="169"/>
      <c r="L16" s="169"/>
    </row>
    <row r="17" spans="1:12" s="65" customFormat="1" ht="7.9" customHeight="1" x14ac:dyDescent="0.15">
      <c r="A17" s="18" t="s">
        <v>734</v>
      </c>
      <c r="B17" s="879">
        <v>61</v>
      </c>
      <c r="C17" s="879">
        <v>25</v>
      </c>
      <c r="D17" s="879">
        <v>14</v>
      </c>
      <c r="E17" s="879">
        <v>20</v>
      </c>
      <c r="F17" s="879">
        <v>63</v>
      </c>
      <c r="G17" s="898">
        <v>183</v>
      </c>
      <c r="H17" s="896">
        <v>2909</v>
      </c>
      <c r="I17" s="287"/>
      <c r="J17" s="169"/>
      <c r="K17" s="169"/>
      <c r="L17" s="169"/>
    </row>
    <row r="18" spans="1:12" s="65" customFormat="1" ht="7.9" customHeight="1" x14ac:dyDescent="0.15">
      <c r="A18" s="18" t="s">
        <v>742</v>
      </c>
      <c r="B18" s="879">
        <v>1954</v>
      </c>
      <c r="C18" s="879">
        <v>1073</v>
      </c>
      <c r="D18" s="879">
        <v>398</v>
      </c>
      <c r="E18" s="879">
        <v>586</v>
      </c>
      <c r="F18" s="879">
        <v>2157</v>
      </c>
      <c r="G18" s="898">
        <v>6168</v>
      </c>
      <c r="H18" s="896">
        <v>81296</v>
      </c>
      <c r="I18" s="287"/>
      <c r="J18" s="169"/>
      <c r="K18" s="169"/>
      <c r="L18" s="169"/>
    </row>
    <row r="19" spans="1:12" s="65" customFormat="1" ht="7.9" customHeight="1" x14ac:dyDescent="0.15">
      <c r="A19" s="133" t="s">
        <v>735</v>
      </c>
      <c r="B19" s="747">
        <f>B18/B17</f>
        <v>32.032786885245905</v>
      </c>
      <c r="C19" s="965">
        <f t="shared" ref="C19:H19" si="2">C18/C17</f>
        <v>42.92</v>
      </c>
      <c r="D19" s="965">
        <f t="shared" si="2"/>
        <v>28.428571428571427</v>
      </c>
      <c r="E19" s="965">
        <f t="shared" si="2"/>
        <v>29.3</v>
      </c>
      <c r="F19" s="965">
        <f t="shared" si="2"/>
        <v>34.238095238095241</v>
      </c>
      <c r="G19" s="966">
        <f t="shared" si="2"/>
        <v>33.704918032786885</v>
      </c>
      <c r="H19" s="965">
        <f t="shared" si="2"/>
        <v>27.94637332416638</v>
      </c>
      <c r="I19" s="287"/>
      <c r="J19" s="169"/>
      <c r="K19" s="169"/>
      <c r="L19" s="169"/>
    </row>
    <row r="20" spans="1:12" s="65" customFormat="1" ht="7.9" customHeight="1" x14ac:dyDescent="0.15">
      <c r="A20" s="61"/>
      <c r="B20" s="402"/>
      <c r="C20" s="402"/>
      <c r="D20" s="402"/>
      <c r="E20" s="402"/>
      <c r="F20" s="402"/>
      <c r="G20" s="673"/>
      <c r="H20" s="402"/>
      <c r="I20" s="287"/>
      <c r="J20" s="169"/>
      <c r="K20" s="169"/>
      <c r="L20" s="169"/>
    </row>
    <row r="21" spans="1:12" ht="7.9" customHeight="1" x14ac:dyDescent="0.15">
      <c r="A21" s="1007" t="s">
        <v>738</v>
      </c>
      <c r="B21" s="1015"/>
      <c r="C21" s="1015"/>
      <c r="D21" s="1015"/>
      <c r="E21" s="1015"/>
      <c r="F21" s="1015"/>
      <c r="G21" s="1020"/>
      <c r="H21" s="1015"/>
      <c r="I21" s="672"/>
      <c r="J21" s="672"/>
      <c r="K21" s="672"/>
      <c r="L21" s="169"/>
    </row>
    <row r="22" spans="1:12" s="65" customFormat="1" ht="7.9" customHeight="1" x14ac:dyDescent="0.15">
      <c r="A22" s="18" t="s">
        <v>734</v>
      </c>
      <c r="B22" s="881">
        <v>573</v>
      </c>
      <c r="C22" s="881">
        <v>481</v>
      </c>
      <c r="D22" s="881">
        <v>217</v>
      </c>
      <c r="E22" s="881">
        <v>352</v>
      </c>
      <c r="F22" s="881">
        <v>734</v>
      </c>
      <c r="G22" s="884">
        <v>2357</v>
      </c>
      <c r="H22" s="881">
        <v>20792</v>
      </c>
      <c r="I22" s="672"/>
      <c r="J22" s="672"/>
      <c r="K22" s="672"/>
      <c r="L22" s="169"/>
    </row>
    <row r="23" spans="1:12" s="65" customFormat="1" ht="7.9" customHeight="1" x14ac:dyDescent="0.15">
      <c r="A23" s="124" t="s">
        <v>739</v>
      </c>
      <c r="B23" s="757">
        <f t="shared" ref="B23:F23" si="3">B41/B22</f>
        <v>0.39092495636998253</v>
      </c>
      <c r="C23" s="757">
        <f t="shared" si="3"/>
        <v>0.53430353430353428</v>
      </c>
      <c r="D23" s="757">
        <f t="shared" si="3"/>
        <v>0.41474654377880182</v>
      </c>
      <c r="E23" s="757">
        <f t="shared" si="3"/>
        <v>0.53125</v>
      </c>
      <c r="F23" s="757">
        <f t="shared" si="3"/>
        <v>0.45504087193460491</v>
      </c>
      <c r="G23" s="758">
        <f>G41/G22</f>
        <v>0.46330080610946117</v>
      </c>
      <c r="H23" s="757">
        <f>H41/H22</f>
        <v>0.29217968449403614</v>
      </c>
      <c r="I23" s="672"/>
      <c r="J23" s="672"/>
      <c r="K23" s="672"/>
      <c r="L23" s="169"/>
    </row>
    <row r="24" spans="1:12" ht="7.9" customHeight="1" x14ac:dyDescent="0.15">
      <c r="A24" s="18" t="s">
        <v>742</v>
      </c>
      <c r="B24" s="879">
        <v>8983</v>
      </c>
      <c r="C24" s="879">
        <v>9030</v>
      </c>
      <c r="D24" s="879">
        <v>3855</v>
      </c>
      <c r="E24" s="879">
        <v>6623</v>
      </c>
      <c r="F24" s="879">
        <v>12943</v>
      </c>
      <c r="G24" s="898">
        <v>41434</v>
      </c>
      <c r="H24" s="896">
        <v>369609</v>
      </c>
      <c r="I24" s="672"/>
      <c r="J24" s="672"/>
      <c r="K24" s="672"/>
      <c r="L24" s="169"/>
    </row>
    <row r="25" spans="1:12" ht="7.9" customHeight="1" x14ac:dyDescent="0.15">
      <c r="A25" s="133" t="s">
        <v>735</v>
      </c>
      <c r="B25" s="745">
        <f>B24/B22</f>
        <v>15.677137870855148</v>
      </c>
      <c r="C25" s="963">
        <f t="shared" ref="C25:H25" si="4">C24/C22</f>
        <v>18.773388773388774</v>
      </c>
      <c r="D25" s="963">
        <f t="shared" si="4"/>
        <v>17.764976958525345</v>
      </c>
      <c r="E25" s="963">
        <f t="shared" si="4"/>
        <v>18.81534090909091</v>
      </c>
      <c r="F25" s="963">
        <f t="shared" si="4"/>
        <v>17.633514986376021</v>
      </c>
      <c r="G25" s="964">
        <f t="shared" si="4"/>
        <v>17.579126007636827</v>
      </c>
      <c r="H25" s="963">
        <f t="shared" si="4"/>
        <v>17.776500577145057</v>
      </c>
      <c r="I25" s="672"/>
      <c r="J25" s="672"/>
      <c r="K25" s="672"/>
      <c r="L25" s="169"/>
    </row>
    <row r="26" spans="1:12" ht="7.9" customHeight="1" x14ac:dyDescent="0.15">
      <c r="A26" s="61"/>
      <c r="B26" s="84"/>
      <c r="C26" s="84"/>
      <c r="D26" s="84"/>
      <c r="E26" s="84"/>
      <c r="F26" s="84"/>
      <c r="G26" s="403"/>
      <c r="H26" s="375"/>
      <c r="I26" s="672"/>
      <c r="J26" s="672"/>
      <c r="K26" s="672"/>
      <c r="L26" s="169"/>
    </row>
    <row r="27" spans="1:12" s="65" customFormat="1" ht="7.9" customHeight="1" x14ac:dyDescent="0.15">
      <c r="A27" s="1007" t="s">
        <v>639</v>
      </c>
      <c r="B27" s="1015"/>
      <c r="C27" s="1015"/>
      <c r="D27" s="1015"/>
      <c r="E27" s="1015"/>
      <c r="F27" s="1015"/>
      <c r="G27" s="1020"/>
      <c r="H27" s="1015"/>
      <c r="I27" s="287"/>
      <c r="J27" s="169"/>
      <c r="K27" s="169"/>
      <c r="L27" s="169"/>
    </row>
    <row r="28" spans="1:12" s="65" customFormat="1" ht="7.9" customHeight="1" x14ac:dyDescent="0.15">
      <c r="A28" s="18" t="s">
        <v>734</v>
      </c>
      <c r="B28" s="897">
        <v>987</v>
      </c>
      <c r="C28" s="897">
        <v>769</v>
      </c>
      <c r="D28" s="897">
        <v>322</v>
      </c>
      <c r="E28" s="897">
        <v>542</v>
      </c>
      <c r="F28" s="897">
        <v>1533</v>
      </c>
      <c r="G28" s="958">
        <v>4153</v>
      </c>
      <c r="H28" s="402">
        <v>47600</v>
      </c>
      <c r="I28" s="287"/>
      <c r="J28" s="169"/>
      <c r="K28" s="169"/>
      <c r="L28" s="169"/>
    </row>
    <row r="29" spans="1:12" s="65" customFormat="1" ht="7.9" customHeight="1" x14ac:dyDescent="0.15">
      <c r="A29" s="18" t="s">
        <v>742</v>
      </c>
      <c r="B29" s="879">
        <v>21230</v>
      </c>
      <c r="C29" s="879">
        <v>17193</v>
      </c>
      <c r="D29" s="879">
        <v>7262</v>
      </c>
      <c r="E29" s="879">
        <v>12169</v>
      </c>
      <c r="F29" s="879">
        <v>39307</v>
      </c>
      <c r="G29" s="898">
        <v>97161</v>
      </c>
      <c r="H29" s="375">
        <v>1255512</v>
      </c>
      <c r="I29" s="287"/>
      <c r="J29" s="169"/>
      <c r="K29" s="169"/>
      <c r="L29" s="169"/>
    </row>
    <row r="30" spans="1:12" s="65" customFormat="1" ht="7.9" customHeight="1" x14ac:dyDescent="0.15">
      <c r="A30" s="133" t="s">
        <v>735</v>
      </c>
      <c r="B30" s="745">
        <f>B29/B28</f>
        <v>21.509625126646402</v>
      </c>
      <c r="C30" s="745">
        <f t="shared" ref="C30:H30" si="5">C29/C28</f>
        <v>22.357607282184656</v>
      </c>
      <c r="D30" s="745">
        <f t="shared" si="5"/>
        <v>22.552795031055901</v>
      </c>
      <c r="E30" s="745">
        <f t="shared" si="5"/>
        <v>22.452029520295202</v>
      </c>
      <c r="F30" s="745">
        <f t="shared" si="5"/>
        <v>25.640574037834313</v>
      </c>
      <c r="G30" s="755">
        <f t="shared" si="5"/>
        <v>23.395376836022152</v>
      </c>
      <c r="H30" s="756">
        <f t="shared" si="5"/>
        <v>26.376302521008402</v>
      </c>
      <c r="I30" s="287"/>
      <c r="J30" s="169"/>
      <c r="K30" s="169"/>
      <c r="L30" s="169"/>
    </row>
    <row r="31" spans="1:12" s="65" customFormat="1" ht="7.9" customHeight="1" x14ac:dyDescent="0.15">
      <c r="A31" s="133" t="s">
        <v>740</v>
      </c>
      <c r="B31" s="754">
        <f>B28/$G28</f>
        <v>0.23765952323621478</v>
      </c>
      <c r="C31" s="754">
        <f t="shared" ref="C31:G31" si="6">C28/$G28</f>
        <v>0.18516734890440645</v>
      </c>
      <c r="D31" s="754">
        <f t="shared" si="6"/>
        <v>7.7534312545148087E-2</v>
      </c>
      <c r="E31" s="754">
        <f t="shared" si="6"/>
        <v>0.13050806645798219</v>
      </c>
      <c r="F31" s="754">
        <f t="shared" si="6"/>
        <v>0.36913074885624847</v>
      </c>
      <c r="G31" s="759">
        <f t="shared" si="6"/>
        <v>1</v>
      </c>
      <c r="H31" s="760" t="s">
        <v>1051</v>
      </c>
      <c r="I31" s="287"/>
      <c r="J31" s="169"/>
      <c r="K31" s="169"/>
      <c r="L31" s="169"/>
    </row>
    <row r="32" spans="1:12" ht="7.9" customHeight="1" thickBot="1" x14ac:dyDescent="0.2">
      <c r="A32" s="1000"/>
      <c r="B32" s="1001"/>
      <c r="C32" s="1001"/>
      <c r="D32" s="1001"/>
      <c r="E32" s="1001"/>
      <c r="F32" s="1001"/>
      <c r="G32" s="1002"/>
      <c r="H32" s="1002"/>
    </row>
    <row r="33" spans="1:12" ht="7.9" customHeight="1" thickTop="1" x14ac:dyDescent="0.15">
      <c r="A33" s="880" t="s">
        <v>1052</v>
      </c>
      <c r="J33" s="169"/>
      <c r="K33" s="169"/>
      <c r="L33" s="169"/>
    </row>
    <row r="34" spans="1:12" ht="7.9" customHeight="1" x14ac:dyDescent="0.15">
      <c r="A34" s="100" t="s">
        <v>640</v>
      </c>
      <c r="J34" s="169"/>
      <c r="K34" s="169"/>
      <c r="L34" s="169"/>
    </row>
    <row r="35" spans="1:12" ht="7.9" customHeight="1" x14ac:dyDescent="0.15">
      <c r="A35" s="133" t="s">
        <v>741</v>
      </c>
    </row>
    <row r="36" spans="1:12" ht="7.9" customHeight="1" x14ac:dyDescent="0.15">
      <c r="A36" s="86"/>
    </row>
    <row r="37" spans="1:12" ht="7.9" customHeight="1" x14ac:dyDescent="0.15"/>
    <row r="41" spans="1:12" ht="9.9499999999999993" customHeight="1" x14ac:dyDescent="0.15">
      <c r="A41" s="960" t="s">
        <v>1053</v>
      </c>
      <c r="B41" s="960">
        <v>224</v>
      </c>
      <c r="C41" s="960">
        <v>257</v>
      </c>
      <c r="D41" s="960">
        <v>90</v>
      </c>
      <c r="E41" s="960">
        <v>187</v>
      </c>
      <c r="F41" s="960">
        <v>334</v>
      </c>
      <c r="G41" s="961">
        <v>1092</v>
      </c>
      <c r="H41" s="961">
        <v>6075</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7"/>
  <dimension ref="A1:L42"/>
  <sheetViews>
    <sheetView zoomScale="140" zoomScaleNormal="140" workbookViewId="0">
      <selection sqref="A1:H1"/>
    </sheetView>
  </sheetViews>
  <sheetFormatPr baseColWidth="10" defaultRowHeight="9.9499999999999993" customHeight="1" x14ac:dyDescent="0.15"/>
  <cols>
    <col min="1" max="1" width="30.7109375" style="53" customWidth="1"/>
    <col min="2" max="6" width="6.7109375" style="53" customWidth="1"/>
    <col min="7" max="7" width="6.85546875" style="53" customWidth="1"/>
    <col min="8" max="8" width="10" style="54" customWidth="1"/>
    <col min="9" max="10" width="7.28515625" style="234" customWidth="1"/>
    <col min="11" max="11" width="23.5703125" style="234" customWidth="1"/>
    <col min="12" max="12" width="11.42578125" style="234" customWidth="1"/>
    <col min="13" max="16384" width="11.42578125" style="53"/>
  </cols>
  <sheetData>
    <row r="1" spans="1:12" ht="15" customHeight="1" x14ac:dyDescent="0.15">
      <c r="A1" s="1093" t="s">
        <v>383</v>
      </c>
      <c r="B1" s="1093"/>
      <c r="C1" s="1093"/>
      <c r="D1" s="1093"/>
      <c r="E1" s="1093"/>
      <c r="F1" s="1093"/>
      <c r="G1" s="1093"/>
      <c r="H1" s="1093"/>
    </row>
    <row r="2" spans="1:12" ht="9.9499999999999993" customHeight="1" x14ac:dyDescent="0.15">
      <c r="A2" s="1095" t="s">
        <v>935</v>
      </c>
      <c r="B2" s="1095"/>
      <c r="C2" s="1095"/>
      <c r="D2" s="1095"/>
      <c r="E2" s="1095"/>
      <c r="F2" s="1095"/>
      <c r="G2" s="1095"/>
      <c r="H2" s="1095"/>
    </row>
    <row r="3" spans="1:12" ht="7.9" customHeight="1" x14ac:dyDescent="0.15">
      <c r="A3" s="56"/>
      <c r="B3" s="57"/>
    </row>
    <row r="4" spans="1:12" ht="20.100000000000001" customHeight="1" x14ac:dyDescent="0.15">
      <c r="A4" s="58"/>
      <c r="B4" s="37" t="s">
        <v>893</v>
      </c>
      <c r="C4" s="22" t="s">
        <v>333</v>
      </c>
      <c r="D4" s="22" t="s">
        <v>334</v>
      </c>
      <c r="E4" s="22" t="s">
        <v>335</v>
      </c>
      <c r="F4" s="22" t="s">
        <v>336</v>
      </c>
      <c r="G4" s="23" t="s">
        <v>337</v>
      </c>
      <c r="H4" s="88" t="s">
        <v>344</v>
      </c>
    </row>
    <row r="5" spans="1:12" ht="7.9" customHeight="1" x14ac:dyDescent="0.15">
      <c r="A5" s="78"/>
      <c r="B5" s="125"/>
      <c r="C5" s="125"/>
      <c r="D5" s="125"/>
      <c r="E5" s="125"/>
      <c r="F5" s="125"/>
      <c r="G5" s="125"/>
      <c r="H5" s="125"/>
    </row>
    <row r="6" spans="1:12" ht="7.9" customHeight="1" x14ac:dyDescent="0.15">
      <c r="A6" s="78"/>
      <c r="B6" s="131"/>
      <c r="C6" s="131"/>
      <c r="D6" s="131"/>
      <c r="E6" s="131"/>
      <c r="F6" s="131"/>
      <c r="G6" s="132"/>
      <c r="H6" s="131"/>
    </row>
    <row r="7" spans="1:12" ht="7.9" customHeight="1" x14ac:dyDescent="0.15">
      <c r="A7" s="1003" t="s">
        <v>823</v>
      </c>
      <c r="B7" s="1064"/>
      <c r="C7" s="1064"/>
      <c r="D7" s="1064"/>
      <c r="E7" s="1064"/>
      <c r="F7" s="1064"/>
      <c r="G7" s="1064"/>
      <c r="H7" s="1064"/>
    </row>
    <row r="8" spans="1:12" ht="7.9" customHeight="1" x14ac:dyDescent="0.15">
      <c r="A8" s="32" t="s">
        <v>119</v>
      </c>
      <c r="B8" s="398">
        <v>156</v>
      </c>
      <c r="C8" s="398">
        <v>53</v>
      </c>
      <c r="D8" s="398">
        <v>0</v>
      </c>
      <c r="E8" s="398">
        <v>32</v>
      </c>
      <c r="F8" s="398">
        <v>66</v>
      </c>
      <c r="G8" s="401">
        <f>SUM(B8:F8)</f>
        <v>307</v>
      </c>
      <c r="H8" s="375">
        <v>5188</v>
      </c>
      <c r="I8" s="667"/>
    </row>
    <row r="9" spans="1:12" ht="7.9" customHeight="1" x14ac:dyDescent="0.15">
      <c r="A9" s="32" t="s">
        <v>120</v>
      </c>
      <c r="B9" s="398">
        <v>0</v>
      </c>
      <c r="C9" s="398">
        <v>12</v>
      </c>
      <c r="D9" s="398">
        <v>0</v>
      </c>
      <c r="E9" s="398">
        <v>26</v>
      </c>
      <c r="F9" s="398">
        <v>0</v>
      </c>
      <c r="G9" s="401">
        <f t="shared" ref="G9:G14" si="0">SUM(B9:F9)</f>
        <v>38</v>
      </c>
      <c r="H9" s="375">
        <v>817</v>
      </c>
      <c r="I9" s="667"/>
    </row>
    <row r="10" spans="1:12" ht="7.9" customHeight="1" x14ac:dyDescent="0.15">
      <c r="A10" s="32" t="s">
        <v>121</v>
      </c>
      <c r="B10" s="398">
        <v>176</v>
      </c>
      <c r="C10" s="398">
        <v>112</v>
      </c>
      <c r="D10" s="398">
        <v>0</v>
      </c>
      <c r="E10" s="398">
        <v>40</v>
      </c>
      <c r="F10" s="398">
        <v>64</v>
      </c>
      <c r="G10" s="401">
        <f t="shared" si="0"/>
        <v>392</v>
      </c>
      <c r="H10" s="375">
        <v>10624</v>
      </c>
      <c r="I10" s="667"/>
    </row>
    <row r="11" spans="1:12" ht="7.9" customHeight="1" x14ac:dyDescent="0.15">
      <c r="A11" s="32" t="s">
        <v>122</v>
      </c>
      <c r="B11" s="398">
        <v>1950</v>
      </c>
      <c r="C11" s="398">
        <v>1023</v>
      </c>
      <c r="D11" s="398">
        <v>197</v>
      </c>
      <c r="E11" s="398">
        <v>424</v>
      </c>
      <c r="F11" s="398">
        <v>149</v>
      </c>
      <c r="G11" s="401">
        <f t="shared" si="0"/>
        <v>3743</v>
      </c>
      <c r="H11" s="375">
        <v>50926</v>
      </c>
      <c r="I11" s="667"/>
    </row>
    <row r="12" spans="1:12" ht="7.9" customHeight="1" x14ac:dyDescent="0.15">
      <c r="A12" s="32" t="s">
        <v>123</v>
      </c>
      <c r="B12" s="399">
        <v>172</v>
      </c>
      <c r="C12" s="399">
        <v>0</v>
      </c>
      <c r="D12" s="399">
        <v>78</v>
      </c>
      <c r="E12" s="399">
        <v>219</v>
      </c>
      <c r="F12" s="399">
        <v>0</v>
      </c>
      <c r="G12" s="401">
        <f t="shared" si="0"/>
        <v>469</v>
      </c>
      <c r="H12" s="375">
        <v>12026</v>
      </c>
      <c r="I12" s="667"/>
    </row>
    <row r="13" spans="1:12" ht="7.9" customHeight="1" x14ac:dyDescent="0.15">
      <c r="A13" s="61" t="s">
        <v>824</v>
      </c>
      <c r="B13" s="404">
        <v>117</v>
      </c>
      <c r="C13" s="404">
        <v>24</v>
      </c>
      <c r="D13" s="404">
        <v>21</v>
      </c>
      <c r="E13" s="404">
        <v>27</v>
      </c>
      <c r="F13" s="404">
        <v>47</v>
      </c>
      <c r="G13" s="401">
        <f t="shared" si="0"/>
        <v>236</v>
      </c>
      <c r="H13" s="159">
        <v>2814</v>
      </c>
      <c r="I13" s="667"/>
    </row>
    <row r="14" spans="1:12" ht="7.9" customHeight="1" x14ac:dyDescent="0.15">
      <c r="A14" s="61" t="s">
        <v>825</v>
      </c>
      <c r="B14" s="404">
        <v>46</v>
      </c>
      <c r="C14" s="404">
        <v>0</v>
      </c>
      <c r="D14" s="404">
        <v>0</v>
      </c>
      <c r="E14" s="404">
        <v>0</v>
      </c>
      <c r="F14" s="404">
        <v>0</v>
      </c>
      <c r="G14" s="401">
        <f t="shared" si="0"/>
        <v>46</v>
      </c>
      <c r="H14" s="159">
        <v>1453</v>
      </c>
      <c r="I14" s="667"/>
    </row>
    <row r="15" spans="1:12" s="99" customFormat="1" ht="7.9" customHeight="1" x14ac:dyDescent="0.15">
      <c r="A15" s="133" t="s">
        <v>526</v>
      </c>
      <c r="B15" s="598">
        <f>(SUM(B8:B14))/B31*1000</f>
        <v>7.2490865929293014</v>
      </c>
      <c r="C15" s="598">
        <f t="shared" ref="C15:H15" si="1">(SUM(C8:C14))/C31*1000</f>
        <v>5.840447004146526</v>
      </c>
      <c r="D15" s="598">
        <f t="shared" si="1"/>
        <v>3.8432075202222826</v>
      </c>
      <c r="E15" s="598">
        <f t="shared" si="1"/>
        <v>5.544005544005544</v>
      </c>
      <c r="F15" s="598">
        <f t="shared" si="1"/>
        <v>2.0804748077475352</v>
      </c>
      <c r="G15" s="598">
        <f t="shared" si="1"/>
        <v>5.5482135622055395</v>
      </c>
      <c r="H15" s="598">
        <f t="shared" si="1"/>
        <v>5.3970543803048967</v>
      </c>
      <c r="I15" s="667"/>
      <c r="J15" s="338"/>
      <c r="K15" s="338"/>
      <c r="L15" s="338"/>
    </row>
    <row r="16" spans="1:12" s="65" customFormat="1" ht="7.9" customHeight="1" x14ac:dyDescent="0.15">
      <c r="A16" s="68"/>
      <c r="B16" s="597"/>
      <c r="C16" s="597"/>
      <c r="D16" s="597"/>
      <c r="E16" s="597"/>
      <c r="F16" s="597"/>
      <c r="G16" s="597"/>
      <c r="H16" s="597"/>
      <c r="I16" s="169"/>
      <c r="J16" s="169"/>
      <c r="K16" s="169"/>
      <c r="L16" s="169"/>
    </row>
    <row r="17" spans="1:12" s="65" customFormat="1" ht="7.9" customHeight="1" x14ac:dyDescent="0.15">
      <c r="A17" s="1003" t="s">
        <v>855</v>
      </c>
      <c r="B17" s="1064"/>
      <c r="C17" s="1064"/>
      <c r="D17" s="1064"/>
      <c r="E17" s="1064"/>
      <c r="F17" s="1064"/>
      <c r="G17" s="1064"/>
      <c r="H17" s="1064"/>
      <c r="I17" s="169"/>
      <c r="J17" s="169"/>
      <c r="K17" s="169"/>
      <c r="L17" s="169"/>
    </row>
    <row r="18" spans="1:12" s="65" customFormat="1" ht="7.9" customHeight="1" x14ac:dyDescent="0.15">
      <c r="A18" s="61" t="s">
        <v>523</v>
      </c>
      <c r="B18" s="76">
        <v>2467</v>
      </c>
      <c r="C18" s="76">
        <v>2203</v>
      </c>
      <c r="D18" s="76">
        <v>929</v>
      </c>
      <c r="E18" s="76">
        <v>1486</v>
      </c>
      <c r="F18" s="76">
        <v>1167</v>
      </c>
      <c r="G18" s="401">
        <f>SUM(B18:F18)</f>
        <v>8252</v>
      </c>
      <c r="H18" s="26">
        <v>156603</v>
      </c>
      <c r="I18" s="169"/>
      <c r="J18" s="169"/>
      <c r="K18" s="169"/>
      <c r="L18" s="169"/>
    </row>
    <row r="19" spans="1:12" s="65" customFormat="1" ht="7.9" customHeight="1" x14ac:dyDescent="0.15">
      <c r="A19" s="61" t="s">
        <v>520</v>
      </c>
      <c r="B19" s="76">
        <v>322</v>
      </c>
      <c r="C19" s="76">
        <v>148</v>
      </c>
      <c r="D19" s="76">
        <v>45</v>
      </c>
      <c r="E19" s="76">
        <v>140</v>
      </c>
      <c r="F19" s="76">
        <v>109</v>
      </c>
      <c r="G19" s="401">
        <f t="shared" ref="G19:G21" si="2">SUM(B19:F19)</f>
        <v>764</v>
      </c>
      <c r="H19" s="26">
        <v>14516</v>
      </c>
      <c r="I19" s="169"/>
      <c r="J19" s="169"/>
      <c r="K19" s="169"/>
      <c r="L19" s="169"/>
    </row>
    <row r="20" spans="1:12" s="65" customFormat="1" ht="7.9" customHeight="1" x14ac:dyDescent="0.15">
      <c r="A20" s="61" t="s">
        <v>521</v>
      </c>
      <c r="B20" s="76">
        <v>755</v>
      </c>
      <c r="C20" s="76">
        <v>402</v>
      </c>
      <c r="D20" s="76">
        <v>357</v>
      </c>
      <c r="E20" s="76">
        <v>339</v>
      </c>
      <c r="F20" s="76">
        <v>635</v>
      </c>
      <c r="G20" s="401">
        <f t="shared" si="2"/>
        <v>2488</v>
      </c>
      <c r="H20" s="26">
        <v>50112</v>
      </c>
      <c r="I20" s="169"/>
      <c r="J20" s="169"/>
      <c r="K20" s="169"/>
      <c r="L20" s="169"/>
    </row>
    <row r="21" spans="1:12" s="65" customFormat="1" ht="7.9" customHeight="1" x14ac:dyDescent="0.15">
      <c r="A21" s="61" t="s">
        <v>522</v>
      </c>
      <c r="B21" s="76">
        <v>2235</v>
      </c>
      <c r="C21" s="76">
        <v>1334</v>
      </c>
      <c r="D21" s="76">
        <v>668</v>
      </c>
      <c r="E21" s="76">
        <v>1006</v>
      </c>
      <c r="F21" s="76">
        <v>666</v>
      </c>
      <c r="G21" s="401">
        <f t="shared" si="2"/>
        <v>5909</v>
      </c>
      <c r="H21" s="26">
        <v>110332</v>
      </c>
      <c r="I21" s="169"/>
      <c r="J21" s="169"/>
      <c r="K21" s="169"/>
      <c r="L21" s="169"/>
    </row>
    <row r="22" spans="1:12" s="65" customFormat="1" ht="7.9" customHeight="1" x14ac:dyDescent="0.15">
      <c r="A22" s="133" t="s">
        <v>856</v>
      </c>
      <c r="B22" s="598">
        <f>(SUM(B18:B21))/B31*100</f>
        <v>1.6007822476323437</v>
      </c>
      <c r="C22" s="598">
        <f t="shared" ref="C22:H22" si="3">(SUM(C18:C21))/C31*100</f>
        <v>1.9501557929695144</v>
      </c>
      <c r="D22" s="598">
        <f t="shared" si="3"/>
        <v>2.5954634570690351</v>
      </c>
      <c r="E22" s="598">
        <f t="shared" si="3"/>
        <v>2.1446927696927696</v>
      </c>
      <c r="F22" s="598">
        <f t="shared" si="3"/>
        <v>1.6445961900507355</v>
      </c>
      <c r="G22" s="599">
        <f t="shared" si="3"/>
        <v>1.8468943368129431</v>
      </c>
      <c r="H22" s="598">
        <f t="shared" si="3"/>
        <v>2.1341755814056773</v>
      </c>
      <c r="I22" s="169"/>
      <c r="J22" s="169"/>
      <c r="K22" s="169"/>
      <c r="L22" s="169"/>
    </row>
    <row r="23" spans="1:12" ht="7.9" customHeight="1" thickBot="1" x14ac:dyDescent="0.2">
      <c r="A23" s="1000"/>
      <c r="B23" s="1001"/>
      <c r="C23" s="1001"/>
      <c r="D23" s="1001"/>
      <c r="E23" s="1001"/>
      <c r="F23" s="1001"/>
      <c r="G23" s="1002"/>
      <c r="H23" s="1002"/>
    </row>
    <row r="24" spans="1:12" ht="7.9" customHeight="1" thickTop="1" x14ac:dyDescent="0.15">
      <c r="A24" s="61" t="s">
        <v>643</v>
      </c>
      <c r="B24" s="21"/>
      <c r="C24" s="21"/>
      <c r="D24" s="21"/>
      <c r="E24" s="21"/>
      <c r="F24" s="21"/>
      <c r="G24" s="21"/>
      <c r="H24" s="27"/>
    </row>
    <row r="25" spans="1:12" ht="7.9" customHeight="1" x14ac:dyDescent="0.15">
      <c r="A25" s="93" t="s">
        <v>527</v>
      </c>
    </row>
    <row r="26" spans="1:12" ht="7.9" customHeight="1" x14ac:dyDescent="0.15">
      <c r="A26" s="53" t="s">
        <v>857</v>
      </c>
    </row>
    <row r="27" spans="1:12" ht="7.9" customHeight="1" x14ac:dyDescent="0.15"/>
    <row r="28" spans="1:12" ht="7.9" customHeight="1" x14ac:dyDescent="0.15"/>
    <row r="29" spans="1:12" ht="7.9" customHeight="1" x14ac:dyDescent="0.15"/>
    <row r="30" spans="1:12" ht="7.9" customHeight="1" x14ac:dyDescent="0.15">
      <c r="A30" s="32"/>
    </row>
    <row r="31" spans="1:12" ht="7.9" customHeight="1" x14ac:dyDescent="0.15">
      <c r="A31" s="971" t="s">
        <v>1056</v>
      </c>
      <c r="B31" s="861">
        <v>361011</v>
      </c>
      <c r="C31" s="861">
        <v>209573</v>
      </c>
      <c r="D31" s="861">
        <v>77019</v>
      </c>
      <c r="E31" s="861">
        <v>138528</v>
      </c>
      <c r="F31" s="861">
        <v>156695</v>
      </c>
      <c r="G31" s="861">
        <f>SUM(B31:F31)</f>
        <v>942826</v>
      </c>
      <c r="H31" s="862">
        <v>15535882</v>
      </c>
    </row>
    <row r="32" spans="1:12" ht="7.9" customHeight="1" x14ac:dyDescent="0.15">
      <c r="A32" s="32"/>
    </row>
    <row r="33" spans="1:1" ht="7.9" customHeight="1" x14ac:dyDescent="0.15">
      <c r="A33" s="32"/>
    </row>
    <row r="34" spans="1:1" ht="7.9" customHeight="1" x14ac:dyDescent="0.15">
      <c r="A34" s="32"/>
    </row>
    <row r="35" spans="1:1" ht="7.9" customHeight="1" x14ac:dyDescent="0.15">
      <c r="A35" s="61"/>
    </row>
    <row r="36" spans="1:1" ht="7.9" customHeight="1" x14ac:dyDescent="0.15"/>
    <row r="37" spans="1:1" ht="7.9" customHeight="1" x14ac:dyDescent="0.15"/>
    <row r="38" spans="1:1" ht="7.9" customHeight="1" x14ac:dyDescent="0.15"/>
    <row r="39" spans="1:1" ht="7.9" customHeight="1" x14ac:dyDescent="0.15"/>
    <row r="40" spans="1:1" ht="7.9" customHeight="1" x14ac:dyDescent="0.15"/>
    <row r="41" spans="1:1" ht="7.9" customHeight="1" x14ac:dyDescent="0.15"/>
    <row r="42" spans="1:1"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F39"/>
  <sheetViews>
    <sheetView zoomScale="140" zoomScaleNormal="140" workbookViewId="0"/>
  </sheetViews>
  <sheetFormatPr baseColWidth="10" defaultRowHeight="15" x14ac:dyDescent="0.25"/>
  <cols>
    <col min="1" max="1" width="50.7109375" customWidth="1"/>
    <col min="2" max="2" width="10.7109375" customWidth="1"/>
    <col min="3" max="3" width="3.7109375" customWidth="1"/>
    <col min="4" max="4" width="50.7109375" customWidth="1"/>
    <col min="5" max="5" width="10.7109375" customWidth="1"/>
  </cols>
  <sheetData>
    <row r="1" spans="1:5" ht="12.95" customHeight="1" x14ac:dyDescent="0.25">
      <c r="A1" s="998" t="s">
        <v>10</v>
      </c>
      <c r="B1" s="998">
        <v>35</v>
      </c>
      <c r="C1" s="197"/>
      <c r="D1" s="998" t="s">
        <v>12</v>
      </c>
      <c r="E1" s="998">
        <f>B18+1</f>
        <v>48</v>
      </c>
    </row>
    <row r="2" spans="1:5" ht="12.95" customHeight="1" x14ac:dyDescent="0.25">
      <c r="A2" s="364" t="s">
        <v>69</v>
      </c>
      <c r="B2" s="62">
        <f>B1</f>
        <v>35</v>
      </c>
      <c r="C2" s="197"/>
      <c r="D2" s="364" t="s">
        <v>57</v>
      </c>
      <c r="E2" s="62">
        <f>E1</f>
        <v>48</v>
      </c>
    </row>
    <row r="3" spans="1:5" ht="12.95" customHeight="1" x14ac:dyDescent="0.25">
      <c r="A3" s="364" t="s">
        <v>569</v>
      </c>
      <c r="B3" s="62">
        <f>B2+1</f>
        <v>36</v>
      </c>
      <c r="C3" s="197"/>
      <c r="D3" s="364" t="s">
        <v>58</v>
      </c>
      <c r="E3" s="62">
        <f>E2+1</f>
        <v>49</v>
      </c>
    </row>
    <row r="4" spans="1:5" ht="12.95" customHeight="1" x14ac:dyDescent="0.25">
      <c r="A4" s="364" t="s">
        <v>442</v>
      </c>
      <c r="B4" s="62">
        <f>B3+1</f>
        <v>37</v>
      </c>
      <c r="C4" s="197"/>
      <c r="D4" s="364" t="s">
        <v>505</v>
      </c>
      <c r="E4" s="62">
        <f>E3+1</f>
        <v>50</v>
      </c>
    </row>
    <row r="5" spans="1:5" ht="12.95" customHeight="1" x14ac:dyDescent="0.25">
      <c r="A5" s="364" t="s">
        <v>11</v>
      </c>
      <c r="B5" s="62">
        <f>B4+1</f>
        <v>38</v>
      </c>
      <c r="C5" s="197"/>
      <c r="D5" s="364"/>
      <c r="E5" s="62"/>
    </row>
    <row r="6" spans="1:5" ht="12.95" customHeight="1" x14ac:dyDescent="0.25">
      <c r="A6" s="364"/>
      <c r="B6" s="62"/>
      <c r="C6" s="197"/>
      <c r="D6" s="998" t="s">
        <v>278</v>
      </c>
      <c r="E6" s="998">
        <f>E4+1</f>
        <v>51</v>
      </c>
    </row>
    <row r="7" spans="1:5" ht="12.95" customHeight="1" x14ac:dyDescent="0.25">
      <c r="A7" s="998" t="s">
        <v>50</v>
      </c>
      <c r="B7" s="998">
        <f>B5+1</f>
        <v>39</v>
      </c>
      <c r="C7" s="197"/>
      <c r="D7" s="364" t="s">
        <v>285</v>
      </c>
      <c r="E7" s="62">
        <f>E6</f>
        <v>51</v>
      </c>
    </row>
    <row r="8" spans="1:5" ht="12.95" customHeight="1" x14ac:dyDescent="0.25">
      <c r="A8" s="364" t="s">
        <v>473</v>
      </c>
      <c r="B8" s="62">
        <f>B7</f>
        <v>39</v>
      </c>
      <c r="C8" s="197"/>
      <c r="D8" s="364" t="s">
        <v>286</v>
      </c>
      <c r="E8" s="62">
        <f>E7+1</f>
        <v>52</v>
      </c>
    </row>
    <row r="9" spans="1:5" ht="12.95" customHeight="1" x14ac:dyDescent="0.25">
      <c r="A9" s="364" t="s">
        <v>570</v>
      </c>
      <c r="B9" s="62">
        <f>B8+1</f>
        <v>40</v>
      </c>
      <c r="C9" s="197"/>
      <c r="D9" s="364" t="s">
        <v>287</v>
      </c>
      <c r="E9" s="62">
        <f>E8+1</f>
        <v>53</v>
      </c>
    </row>
    <row r="10" spans="1:5" ht="12.95" customHeight="1" x14ac:dyDescent="0.25">
      <c r="A10" s="364" t="s">
        <v>571</v>
      </c>
      <c r="B10" s="62">
        <f>B9+1</f>
        <v>41</v>
      </c>
      <c r="C10" s="197"/>
      <c r="D10" s="364" t="s">
        <v>288</v>
      </c>
      <c r="E10" s="62">
        <f>E9+1</f>
        <v>54</v>
      </c>
    </row>
    <row r="11" spans="1:5" ht="12.95" customHeight="1" x14ac:dyDescent="0.25">
      <c r="A11" s="364" t="s">
        <v>572</v>
      </c>
      <c r="B11" s="62">
        <f>B10+1</f>
        <v>42</v>
      </c>
      <c r="C11" s="197"/>
      <c r="D11" s="364" t="s">
        <v>289</v>
      </c>
      <c r="E11" s="62">
        <f>E10+1</f>
        <v>55</v>
      </c>
    </row>
    <row r="12" spans="1:5" ht="12.95" customHeight="1" x14ac:dyDescent="0.25">
      <c r="A12" s="364" t="s">
        <v>573</v>
      </c>
      <c r="B12" s="62">
        <f>B11+1</f>
        <v>43</v>
      </c>
      <c r="C12" s="197"/>
      <c r="D12" s="364" t="s">
        <v>291</v>
      </c>
      <c r="E12" s="62">
        <f>E11+1</f>
        <v>56</v>
      </c>
    </row>
    <row r="13" spans="1:5" ht="12.95" customHeight="1" x14ac:dyDescent="0.25">
      <c r="A13" s="364"/>
      <c r="B13" s="62"/>
      <c r="C13" s="197"/>
    </row>
    <row r="14" spans="1:5" ht="12.95" customHeight="1" x14ac:dyDescent="0.25">
      <c r="A14" s="998" t="s">
        <v>62</v>
      </c>
      <c r="B14" s="998">
        <f>B12+1</f>
        <v>44</v>
      </c>
      <c r="C14" s="197"/>
      <c r="D14" s="998" t="s">
        <v>488</v>
      </c>
      <c r="E14" s="998">
        <f>+E12+1</f>
        <v>57</v>
      </c>
    </row>
    <row r="15" spans="1:5" ht="12.95" customHeight="1" x14ac:dyDescent="0.25">
      <c r="A15" s="364" t="s">
        <v>64</v>
      </c>
      <c r="B15" s="62">
        <f>B14</f>
        <v>44</v>
      </c>
      <c r="C15" s="197"/>
      <c r="D15" s="197"/>
      <c r="E15" s="197"/>
    </row>
    <row r="16" spans="1:5" ht="12.95" customHeight="1" x14ac:dyDescent="0.25">
      <c r="A16" s="364" t="s">
        <v>66</v>
      </c>
      <c r="B16" s="62">
        <f>B15+1</f>
        <v>45</v>
      </c>
      <c r="C16" s="197"/>
      <c r="D16" s="998" t="s">
        <v>70</v>
      </c>
      <c r="E16" s="998">
        <f>E14+1</f>
        <v>58</v>
      </c>
    </row>
    <row r="17" spans="1:6" ht="12.95" customHeight="1" x14ac:dyDescent="0.25">
      <c r="A17" s="364" t="s">
        <v>68</v>
      </c>
      <c r="B17" s="62">
        <f>B16+1</f>
        <v>46</v>
      </c>
      <c r="C17" s="197"/>
      <c r="D17" s="62"/>
      <c r="E17" s="62"/>
    </row>
    <row r="18" spans="1:6" ht="12.95" customHeight="1" x14ac:dyDescent="0.25">
      <c r="A18" s="364" t="s">
        <v>193</v>
      </c>
      <c r="B18" s="62">
        <f>B17+1</f>
        <v>47</v>
      </c>
      <c r="C18" s="197"/>
      <c r="D18" s="998" t="s">
        <v>39</v>
      </c>
      <c r="E18" s="998">
        <f>E16+2</f>
        <v>60</v>
      </c>
    </row>
    <row r="19" spans="1:6" ht="12.95" customHeight="1" x14ac:dyDescent="0.25">
      <c r="C19" s="197"/>
      <c r="D19" s="62"/>
      <c r="E19" s="62"/>
    </row>
    <row r="20" spans="1:6" ht="12.95" customHeight="1" x14ac:dyDescent="0.25">
      <c r="C20" s="197"/>
      <c r="D20" s="62"/>
      <c r="E20" s="62"/>
    </row>
    <row r="21" spans="1:6" ht="12.95" customHeight="1" x14ac:dyDescent="0.25">
      <c r="C21" s="197"/>
    </row>
    <row r="22" spans="1:6" ht="12.95" customHeight="1" x14ac:dyDescent="0.25">
      <c r="C22" s="197"/>
    </row>
    <row r="23" spans="1:6" ht="12.95" customHeight="1" x14ac:dyDescent="0.25">
      <c r="C23" s="197"/>
    </row>
    <row r="24" spans="1:6" ht="12.95" customHeight="1" x14ac:dyDescent="0.25">
      <c r="C24" s="197"/>
    </row>
    <row r="25" spans="1:6" ht="12.95" customHeight="1" x14ac:dyDescent="0.25">
      <c r="C25" s="197"/>
    </row>
    <row r="26" spans="1:6" ht="12.95" customHeight="1" x14ac:dyDescent="0.25">
      <c r="C26" s="285"/>
      <c r="D26" s="197"/>
      <c r="E26" s="197"/>
      <c r="F26" s="276"/>
    </row>
    <row r="27" spans="1:6" ht="12.95" customHeight="1" x14ac:dyDescent="0.25">
      <c r="C27" s="285"/>
      <c r="D27" s="276"/>
      <c r="E27" s="276"/>
      <c r="F27" s="276"/>
    </row>
    <row r="28" spans="1:6" ht="12.95" customHeight="1" x14ac:dyDescent="0.25">
      <c r="C28" s="285"/>
      <c r="D28" s="276"/>
      <c r="E28" s="276"/>
      <c r="F28" s="276"/>
    </row>
    <row r="29" spans="1:6" ht="12.95" customHeight="1" x14ac:dyDescent="0.25">
      <c r="C29" s="285"/>
      <c r="D29" s="276"/>
      <c r="E29" s="276"/>
      <c r="F29" s="276"/>
    </row>
    <row r="30" spans="1:6" ht="12.95" customHeight="1" x14ac:dyDescent="0.25">
      <c r="B30" s="276"/>
      <c r="C30" s="285"/>
      <c r="D30" s="276"/>
      <c r="E30" s="276"/>
      <c r="F30" s="276"/>
    </row>
    <row r="31" spans="1:6" ht="12.95" customHeight="1" x14ac:dyDescent="0.25">
      <c r="A31" s="62"/>
      <c r="B31" s="64"/>
      <c r="C31" s="285"/>
      <c r="D31" s="276"/>
      <c r="E31" s="276"/>
      <c r="F31" s="276"/>
    </row>
    <row r="32" spans="1:6" ht="12.95" customHeight="1" x14ac:dyDescent="0.25">
      <c r="B32" s="286"/>
      <c r="C32" s="285"/>
      <c r="D32" s="285"/>
      <c r="E32" s="285"/>
      <c r="F32" s="276"/>
    </row>
    <row r="33" spans="1:6" ht="12.95" customHeight="1" x14ac:dyDescent="0.25">
      <c r="B33" s="64"/>
      <c r="C33" s="285"/>
      <c r="D33" s="286"/>
      <c r="E33" s="286"/>
      <c r="F33" s="276"/>
    </row>
    <row r="34" spans="1:6" ht="12.95" customHeight="1" x14ac:dyDescent="0.25">
      <c r="B34" s="276"/>
      <c r="C34" s="285"/>
      <c r="D34" s="285"/>
      <c r="E34" s="285"/>
      <c r="F34" s="276"/>
    </row>
    <row r="35" spans="1:6" x14ac:dyDescent="0.25">
      <c r="A35" s="62"/>
      <c r="B35" s="64"/>
      <c r="C35" s="276"/>
      <c r="D35" s="286"/>
      <c r="E35" s="286"/>
      <c r="F35" s="276"/>
    </row>
    <row r="36" spans="1:6" x14ac:dyDescent="0.25">
      <c r="A36" s="62"/>
      <c r="B36" s="64"/>
      <c r="D36" s="276"/>
      <c r="E36" s="276"/>
    </row>
    <row r="37" spans="1:6" x14ac:dyDescent="0.25">
      <c r="A37" s="62"/>
      <c r="B37" s="64"/>
    </row>
    <row r="38" spans="1:6" x14ac:dyDescent="0.25">
      <c r="A38" s="62"/>
      <c r="B38" s="64"/>
    </row>
    <row r="39" spans="1:6" x14ac:dyDescent="0.25">
      <c r="B39" s="276"/>
    </row>
  </sheetData>
  <phoneticPr fontId="15" type="noConversion"/>
  <hyperlinks>
    <hyperlink ref="A2" location="'page 35 Enfance'!A1" display="Accueil des enfants d’âge préscolaire"/>
    <hyperlink ref="A4" location="'page 37 Enfance'!A1" display="Accueil collectif de mineurs avec hébergement"/>
    <hyperlink ref="A5" location="'page 38 Enfance'!A1" display="Protection de l'enfance"/>
    <hyperlink ref="A15" location="'page 44 Sport'!A1" display="Pratiques sportives"/>
    <hyperlink ref="A16" location="'page 45 sport'!A1" display="Le sport de haut niveau"/>
    <hyperlink ref="A17" location="'page 46 Sport '!A1" display="Equipements sportifs"/>
    <hyperlink ref="A18" location="'page 47 Sport'!A1" display="Emplois salariés dans des activités économiques liées au sport"/>
    <hyperlink ref="D2" location="'page 48 Diplômes'!A1" display="Diplômes délivrés dans le champ du sport et de l’animation"/>
    <hyperlink ref="D3" location="'page 49 Diplômes'!A1" display="Diplômes délivrés dans le champ des formations sociales"/>
    <hyperlink ref="D4" location="'page 50 Diplômes'!A1" display="Titres délivrés dans le champ des formations sanitaires"/>
    <hyperlink ref="D7" location="'page 51 Assoc'!A1" display="Créations d'associations"/>
    <hyperlink ref="D8" location="'page 52 Assoc'!A1" display="Associations employeurs"/>
    <hyperlink ref="D9" location="'page 53 Assoc'!A1" display="Effectifs salariés dans les associations"/>
    <hyperlink ref="D10" location="'page 54 Assoc'!A1" display="Emplois en équivalent temps plein dans les associations"/>
    <hyperlink ref="D11" location="'page 55 Assoc'!A1" display="Poids de l'économie sociale et solidaire dans l'emploi total"/>
    <hyperlink ref="D12" location="'page 56 Assoc'!A1" display="Poids des rémunérations brutes des associations dans l'ensemble des rémunérations"/>
    <hyperlink ref="A8" location="'page 39 Immigration'!A1" display="Immigration et origines"/>
    <hyperlink ref="A9" location="'page 40 Immigration '!A1" display="Immigrés selon le sexe, l'âge, le lieu de naissance et le diplôme"/>
    <hyperlink ref="A3" location="'page 36 Enfance'!A1" display="Accueils collectifs de mineurs sans hébergement"/>
    <hyperlink ref="A10" location="'page 41 Immigration'!A1" display="Comparaison des populations immigrées et non immigrées"/>
    <hyperlink ref="A11" location="'page 42 Immigration'!A1" display="Actifs immigrés et non immigrés selon le sexe et l'âge"/>
    <hyperlink ref="A12" location="'page 43 Immigration'!A1" display="Immigrés primo-arrivants"/>
  </hyperlinks>
  <pageMargins left="0.7" right="0.7" top="0.75" bottom="0.75" header="0.3" footer="0.3"/>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8"/>
  <dimension ref="A1:Z35"/>
  <sheetViews>
    <sheetView zoomScale="140" zoomScaleNormal="140" workbookViewId="0">
      <selection sqref="A1:H1"/>
    </sheetView>
  </sheetViews>
  <sheetFormatPr baseColWidth="10" defaultRowHeight="9.9499999999999993" customHeight="1" x14ac:dyDescent="0.15"/>
  <cols>
    <col min="1" max="1" width="26.42578125" style="53" customWidth="1"/>
    <col min="2" max="6" width="6.7109375" style="53" customWidth="1"/>
    <col min="7" max="7" width="6.8554687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1093" t="s">
        <v>461</v>
      </c>
      <c r="B1" s="1093"/>
      <c r="C1" s="1093"/>
      <c r="D1" s="1093"/>
      <c r="E1" s="1093"/>
      <c r="F1" s="1093"/>
      <c r="G1" s="1093"/>
      <c r="H1" s="1093"/>
      <c r="I1" s="13"/>
    </row>
    <row r="2" spans="1:19" s="46" customFormat="1" ht="9.9499999999999993" customHeight="1" x14ac:dyDescent="0.2">
      <c r="A2" s="1095" t="s">
        <v>1054</v>
      </c>
      <c r="B2" s="1095"/>
      <c r="C2" s="1095"/>
      <c r="D2" s="1095"/>
      <c r="E2" s="1095"/>
      <c r="F2" s="1095"/>
      <c r="G2" s="1095"/>
      <c r="H2" s="1095"/>
      <c r="I2" s="600"/>
      <c r="J2" s="288"/>
      <c r="K2" s="288"/>
    </row>
    <row r="3" spans="1:19" ht="7.9" customHeight="1" x14ac:dyDescent="0.15">
      <c r="A3" s="56"/>
      <c r="B3" s="57"/>
      <c r="I3" s="13"/>
    </row>
    <row r="4" spans="1:19" s="57" customFormat="1" ht="27" x14ac:dyDescent="0.15">
      <c r="A4" s="58"/>
      <c r="B4" s="37" t="s">
        <v>893</v>
      </c>
      <c r="C4" s="22" t="s">
        <v>341</v>
      </c>
      <c r="D4" s="22" t="s">
        <v>334</v>
      </c>
      <c r="E4" s="22" t="s">
        <v>335</v>
      </c>
      <c r="F4" s="22" t="s">
        <v>336</v>
      </c>
      <c r="G4" s="23" t="s">
        <v>342</v>
      </c>
      <c r="H4" s="88" t="s">
        <v>338</v>
      </c>
      <c r="I4" s="289"/>
      <c r="J4" s="290"/>
      <c r="K4" s="59"/>
    </row>
    <row r="5" spans="1:19" ht="7.9" customHeight="1" x14ac:dyDescent="0.15">
      <c r="A5" s="60"/>
      <c r="B5" s="22"/>
      <c r="C5" s="22"/>
      <c r="D5" s="22"/>
      <c r="E5" s="22"/>
      <c r="F5" s="22"/>
      <c r="G5" s="23"/>
      <c r="H5" s="23"/>
      <c r="I5" s="13"/>
    </row>
    <row r="6" spans="1:19" ht="7.9" customHeight="1" x14ac:dyDescent="0.15">
      <c r="A6" s="1003" t="s">
        <v>460</v>
      </c>
      <c r="B6" s="1065">
        <v>62586</v>
      </c>
      <c r="C6" s="1065">
        <v>32157</v>
      </c>
      <c r="D6" s="1065">
        <v>10146</v>
      </c>
      <c r="E6" s="1065">
        <v>21971</v>
      </c>
      <c r="F6" s="1065">
        <v>15768</v>
      </c>
      <c r="G6" s="1065">
        <v>142628</v>
      </c>
      <c r="H6" s="1065">
        <v>6095510</v>
      </c>
      <c r="I6" s="240"/>
      <c r="J6" s="87"/>
      <c r="K6" s="87"/>
    </row>
    <row r="7" spans="1:19" ht="7.9" customHeight="1" x14ac:dyDescent="0.15">
      <c r="A7" s="32"/>
      <c r="B7" s="135"/>
      <c r="C7" s="135"/>
      <c r="D7" s="135"/>
      <c r="E7" s="135"/>
      <c r="F7" s="135"/>
      <c r="G7" s="162"/>
      <c r="H7" s="135"/>
      <c r="I7" s="240"/>
      <c r="J7" s="87"/>
      <c r="K7" s="291"/>
    </row>
    <row r="8" spans="1:19" ht="7.9" customHeight="1" x14ac:dyDescent="0.15">
      <c r="A8" s="1003" t="s">
        <v>458</v>
      </c>
      <c r="B8" s="1065"/>
      <c r="C8" s="1065"/>
      <c r="D8" s="1065"/>
      <c r="E8" s="1065"/>
      <c r="F8" s="1065"/>
      <c r="G8" s="1065"/>
      <c r="H8" s="1065"/>
      <c r="I8" s="240"/>
      <c r="K8" s="80"/>
    </row>
    <row r="9" spans="1:19" s="65" customFormat="1" ht="7.9" customHeight="1" x14ac:dyDescent="0.15">
      <c r="A9" s="61" t="s">
        <v>462</v>
      </c>
      <c r="B9" s="871">
        <v>3762</v>
      </c>
      <c r="C9" s="871">
        <v>2465</v>
      </c>
      <c r="D9" s="871">
        <v>648</v>
      </c>
      <c r="E9" s="871">
        <v>1839</v>
      </c>
      <c r="F9" s="871">
        <v>1591</v>
      </c>
      <c r="G9" s="141">
        <v>10305</v>
      </c>
      <c r="H9" s="871">
        <v>621537</v>
      </c>
      <c r="I9" s="240"/>
      <c r="J9" s="13"/>
      <c r="K9" s="80"/>
      <c r="L9" s="13"/>
      <c r="M9" s="13"/>
      <c r="N9" s="13"/>
      <c r="O9" s="13"/>
      <c r="P9" s="13"/>
      <c r="Q9" s="13"/>
      <c r="R9" s="13"/>
      <c r="S9" s="13"/>
    </row>
    <row r="10" spans="1:19" ht="7.9" customHeight="1" x14ac:dyDescent="0.15">
      <c r="A10" s="32" t="s">
        <v>463</v>
      </c>
      <c r="B10" s="67">
        <v>1319</v>
      </c>
      <c r="C10" s="67">
        <v>609</v>
      </c>
      <c r="D10" s="67">
        <v>139</v>
      </c>
      <c r="E10" s="67">
        <v>379</v>
      </c>
      <c r="F10" s="67">
        <v>401</v>
      </c>
      <c r="G10" s="141">
        <v>2847</v>
      </c>
      <c r="H10" s="871">
        <v>285848</v>
      </c>
      <c r="I10" s="240"/>
    </row>
    <row r="11" spans="1:19" ht="7.9" customHeight="1" x14ac:dyDescent="0.15">
      <c r="A11" s="39" t="s">
        <v>464</v>
      </c>
      <c r="B11" s="67">
        <v>1514</v>
      </c>
      <c r="C11" s="67">
        <v>618</v>
      </c>
      <c r="D11" s="67">
        <v>160</v>
      </c>
      <c r="E11" s="67">
        <v>507</v>
      </c>
      <c r="F11" s="67">
        <v>498</v>
      </c>
      <c r="G11" s="141">
        <v>3298</v>
      </c>
      <c r="H11" s="871">
        <v>247787</v>
      </c>
      <c r="I11" s="240"/>
      <c r="J11" s="129"/>
      <c r="K11" s="292"/>
    </row>
    <row r="12" spans="1:19" s="39" customFormat="1" ht="7.9" customHeight="1" x14ac:dyDescent="0.15">
      <c r="A12" s="39" t="s">
        <v>465</v>
      </c>
      <c r="B12" s="67">
        <v>8250</v>
      </c>
      <c r="C12" s="67">
        <v>4023</v>
      </c>
      <c r="D12" s="67">
        <v>3192</v>
      </c>
      <c r="E12" s="67">
        <v>2222</v>
      </c>
      <c r="F12" s="67">
        <v>4424</v>
      </c>
      <c r="G12" s="141">
        <v>22111</v>
      </c>
      <c r="H12" s="871">
        <v>741216</v>
      </c>
      <c r="I12" s="240"/>
    </row>
    <row r="13" spans="1:19" ht="7.9" customHeight="1" x14ac:dyDescent="0.15">
      <c r="A13" s="32" t="s">
        <v>466</v>
      </c>
      <c r="B13" s="67">
        <v>3296</v>
      </c>
      <c r="C13" s="67">
        <v>1468</v>
      </c>
      <c r="D13" s="67">
        <v>627</v>
      </c>
      <c r="E13" s="67">
        <v>1369</v>
      </c>
      <c r="F13" s="67">
        <v>1115</v>
      </c>
      <c r="G13" s="141">
        <v>7874</v>
      </c>
      <c r="H13" s="871">
        <v>300116</v>
      </c>
      <c r="I13" s="240"/>
    </row>
    <row r="14" spans="1:19" ht="7.9" customHeight="1" x14ac:dyDescent="0.15">
      <c r="A14" s="32" t="s">
        <v>467</v>
      </c>
      <c r="B14" s="67">
        <v>7034</v>
      </c>
      <c r="C14" s="67">
        <v>2181</v>
      </c>
      <c r="D14" s="67">
        <v>699</v>
      </c>
      <c r="E14" s="67">
        <v>1644</v>
      </c>
      <c r="F14" s="67">
        <v>687</v>
      </c>
      <c r="G14" s="141">
        <v>12245</v>
      </c>
      <c r="H14" s="871">
        <v>806903</v>
      </c>
      <c r="I14" s="240"/>
    </row>
    <row r="15" spans="1:19" ht="7.9" customHeight="1" x14ac:dyDescent="0.15">
      <c r="A15" s="32" t="s">
        <v>468</v>
      </c>
      <c r="B15" s="67">
        <v>5851</v>
      </c>
      <c r="C15" s="67">
        <v>4677</v>
      </c>
      <c r="D15" s="67">
        <v>1091</v>
      </c>
      <c r="E15" s="67">
        <v>3328</v>
      </c>
      <c r="F15" s="67">
        <v>1032</v>
      </c>
      <c r="G15" s="141">
        <v>15979</v>
      </c>
      <c r="H15" s="871">
        <v>754574</v>
      </c>
      <c r="I15" s="240"/>
      <c r="K15" s="14"/>
    </row>
    <row r="16" spans="1:19" ht="7.9" customHeight="1" x14ac:dyDescent="0.15">
      <c r="A16" s="32" t="s">
        <v>469</v>
      </c>
      <c r="B16" s="67">
        <v>3002</v>
      </c>
      <c r="C16" s="67">
        <v>1288</v>
      </c>
      <c r="D16" s="67">
        <v>280</v>
      </c>
      <c r="E16" s="67">
        <v>951</v>
      </c>
      <c r="F16" s="67">
        <v>321</v>
      </c>
      <c r="G16" s="141">
        <v>5842</v>
      </c>
      <c r="H16" s="871">
        <v>275652</v>
      </c>
      <c r="I16" s="240"/>
      <c r="J16" s="14"/>
      <c r="K16" s="14"/>
    </row>
    <row r="17" spans="1:26" ht="7.9" customHeight="1" x14ac:dyDescent="0.15">
      <c r="A17" s="32" t="s">
        <v>470</v>
      </c>
      <c r="B17" s="67">
        <v>14448</v>
      </c>
      <c r="C17" s="67">
        <v>7557</v>
      </c>
      <c r="D17" s="67">
        <v>1997</v>
      </c>
      <c r="E17" s="67">
        <v>5960</v>
      </c>
      <c r="F17" s="67">
        <v>2558</v>
      </c>
      <c r="G17" s="141">
        <v>32520</v>
      </c>
      <c r="H17" s="871">
        <v>913634</v>
      </c>
      <c r="I17" s="240"/>
      <c r="J17" s="14"/>
      <c r="K17" s="283"/>
    </row>
    <row r="18" spans="1:26" ht="7.9" customHeight="1" x14ac:dyDescent="0.15">
      <c r="A18" s="32" t="s">
        <v>471</v>
      </c>
      <c r="B18" s="67">
        <v>2973</v>
      </c>
      <c r="C18" s="67">
        <v>1572</v>
      </c>
      <c r="D18" s="67">
        <v>120</v>
      </c>
      <c r="E18" s="67">
        <v>933</v>
      </c>
      <c r="F18" s="67">
        <v>210</v>
      </c>
      <c r="G18" s="141">
        <v>5808</v>
      </c>
      <c r="H18" s="871">
        <v>246907</v>
      </c>
      <c r="I18" s="240"/>
      <c r="J18" s="14"/>
      <c r="K18" s="283"/>
    </row>
    <row r="19" spans="1:26" ht="7.9" customHeight="1" x14ac:dyDescent="0.15">
      <c r="A19" s="32" t="s">
        <v>472</v>
      </c>
      <c r="B19" s="67">
        <v>11139</v>
      </c>
      <c r="C19" s="67">
        <v>5700</v>
      </c>
      <c r="D19" s="67">
        <v>1192</v>
      </c>
      <c r="E19" s="67">
        <v>2838</v>
      </c>
      <c r="F19" s="67">
        <v>2930</v>
      </c>
      <c r="G19" s="141">
        <v>23800</v>
      </c>
      <c r="H19" s="871">
        <v>901337</v>
      </c>
      <c r="I19" s="240"/>
      <c r="J19" s="14"/>
      <c r="K19" s="283"/>
    </row>
    <row r="20" spans="1:26" ht="7.9" customHeight="1" x14ac:dyDescent="0.15">
      <c r="B20" s="67"/>
      <c r="C20" s="67"/>
      <c r="D20" s="67"/>
      <c r="E20" s="67"/>
      <c r="F20" s="67"/>
      <c r="G20" s="141"/>
      <c r="H20" s="135"/>
      <c r="I20" s="240"/>
      <c r="J20" s="14"/>
      <c r="K20" s="283"/>
    </row>
    <row r="21" spans="1:26" ht="7.9" customHeight="1" x14ac:dyDescent="0.15">
      <c r="A21" s="1003" t="s">
        <v>459</v>
      </c>
      <c r="B21" s="1037">
        <v>0.498</v>
      </c>
      <c r="C21" s="1037">
        <v>0.5</v>
      </c>
      <c r="D21" s="1037">
        <v>0.49099999999999999</v>
      </c>
      <c r="E21" s="1037">
        <v>0.52</v>
      </c>
      <c r="F21" s="1037">
        <v>0.51100000000000001</v>
      </c>
      <c r="G21" s="1037">
        <v>0.503</v>
      </c>
      <c r="H21" s="1037">
        <v>0.51300000000000001</v>
      </c>
      <c r="I21" s="240"/>
      <c r="K21" s="80"/>
    </row>
    <row r="22" spans="1:26" s="65" customFormat="1" ht="7.9" customHeight="1" thickBot="1" x14ac:dyDescent="0.2">
      <c r="A22" s="1000"/>
      <c r="B22" s="1001"/>
      <c r="C22" s="1001"/>
      <c r="D22" s="1001"/>
      <c r="E22" s="1001"/>
      <c r="F22" s="1001"/>
      <c r="G22" s="1002"/>
      <c r="H22" s="1002"/>
      <c r="I22" s="293"/>
      <c r="J22" s="14"/>
      <c r="K22" s="283"/>
    </row>
    <row r="23" spans="1:26" s="13" customFormat="1" ht="7.9" customHeight="1" thickTop="1" x14ac:dyDescent="0.15">
      <c r="A23" s="55" t="s">
        <v>1055</v>
      </c>
      <c r="B23" s="53"/>
      <c r="C23" s="53"/>
      <c r="D23" s="53"/>
      <c r="E23" s="53"/>
      <c r="F23" s="53"/>
      <c r="G23" s="53"/>
      <c r="H23" s="54"/>
      <c r="I23" s="624"/>
      <c r="J23" s="42"/>
      <c r="T23" s="53"/>
      <c r="U23" s="53"/>
      <c r="V23" s="53"/>
      <c r="W23" s="53"/>
      <c r="X23" s="53"/>
      <c r="Y23" s="53"/>
      <c r="Z23" s="53"/>
    </row>
    <row r="24" spans="1:26" ht="7.9" customHeight="1" x14ac:dyDescent="0.15">
      <c r="A24" s="275" t="s">
        <v>116</v>
      </c>
      <c r="B24" s="13"/>
      <c r="C24" s="13"/>
      <c r="D24" s="13"/>
      <c r="E24" s="13"/>
      <c r="F24" s="13"/>
      <c r="G24" s="13"/>
      <c r="H24" s="13"/>
      <c r="I24" s="13"/>
    </row>
    <row r="25" spans="1:26" s="13" customFormat="1" ht="7.9" customHeight="1" x14ac:dyDescent="0.15">
      <c r="T25" s="53"/>
      <c r="U25" s="53"/>
      <c r="V25" s="53"/>
      <c r="W25" s="53"/>
      <c r="X25" s="53"/>
      <c r="Y25" s="53"/>
      <c r="Z25" s="53"/>
    </row>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row r="35" ht="7.9" customHeight="1" x14ac:dyDescent="0.1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9"/>
  <dimension ref="A1:Z34"/>
  <sheetViews>
    <sheetView zoomScale="140" zoomScaleNormal="140" workbookViewId="0">
      <selection sqref="A1:G1"/>
    </sheetView>
  </sheetViews>
  <sheetFormatPr baseColWidth="10" defaultRowHeight="9.9499999999999993" customHeight="1" x14ac:dyDescent="0.15"/>
  <cols>
    <col min="1" max="1" width="26.42578125" style="53" customWidth="1"/>
    <col min="2" max="2" width="6.7109375" style="53" customWidth="1"/>
    <col min="3" max="3" width="11.140625" style="53" customWidth="1"/>
    <col min="4" max="4" width="6.7109375" style="53" customWidth="1"/>
    <col min="5" max="5" width="7.5703125" style="53" customWidth="1"/>
    <col min="6" max="6" width="7.28515625" style="53" customWidth="1"/>
    <col min="7" max="7" width="10" style="53" customWidth="1"/>
    <col min="8" max="8" width="9.140625" style="27"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2">
      <c r="A1" s="1093" t="s">
        <v>534</v>
      </c>
      <c r="B1" s="1093"/>
      <c r="C1" s="1093"/>
      <c r="D1" s="1093"/>
      <c r="E1" s="1093"/>
      <c r="F1" s="1093"/>
      <c r="G1" s="1093"/>
      <c r="H1" s="690"/>
      <c r="I1" s="600"/>
    </row>
    <row r="2" spans="1:19" s="46" customFormat="1" ht="9.9499999999999993" customHeight="1" x14ac:dyDescent="0.2">
      <c r="A2" s="1095" t="s">
        <v>1054</v>
      </c>
      <c r="B2" s="1095"/>
      <c r="C2" s="1095"/>
      <c r="D2" s="1095"/>
      <c r="E2" s="1095"/>
      <c r="F2" s="1095"/>
      <c r="G2" s="1095"/>
      <c r="H2" s="690"/>
      <c r="I2" s="690"/>
      <c r="J2" s="288"/>
      <c r="K2" s="288"/>
    </row>
    <row r="3" spans="1:19" ht="7.9" customHeight="1" x14ac:dyDescent="0.15">
      <c r="A3" s="56"/>
      <c r="B3" s="57"/>
      <c r="I3" s="13"/>
    </row>
    <row r="4" spans="1:19" s="57" customFormat="1" ht="27" x14ac:dyDescent="0.15">
      <c r="A4" s="58"/>
      <c r="B4" s="22" t="s">
        <v>536</v>
      </c>
      <c r="C4" s="22" t="s">
        <v>749</v>
      </c>
      <c r="D4" s="22" t="s">
        <v>691</v>
      </c>
      <c r="E4" s="22" t="s">
        <v>692</v>
      </c>
      <c r="F4" s="59" t="s">
        <v>537</v>
      </c>
      <c r="G4" s="617" t="s">
        <v>538</v>
      </c>
      <c r="H4" s="289"/>
      <c r="I4" s="290"/>
      <c r="J4" s="59"/>
    </row>
    <row r="5" spans="1:19" ht="7.9" customHeight="1" x14ac:dyDescent="0.15">
      <c r="A5" s="60"/>
      <c r="B5" s="22"/>
      <c r="C5" s="22"/>
      <c r="D5" s="22"/>
      <c r="E5" s="22"/>
      <c r="F5" s="59"/>
      <c r="G5" s="23"/>
      <c r="H5" s="13"/>
      <c r="I5" s="13"/>
      <c r="S5" s="53"/>
    </row>
    <row r="6" spans="1:19" ht="7.9" customHeight="1" x14ac:dyDescent="0.15">
      <c r="A6" s="1003" t="s">
        <v>535</v>
      </c>
      <c r="B6" s="1066"/>
      <c r="C6" s="1065">
        <v>23740</v>
      </c>
      <c r="D6" s="1065">
        <v>11408</v>
      </c>
      <c r="E6" s="1065">
        <v>11272</v>
      </c>
      <c r="F6" s="1065">
        <v>18446</v>
      </c>
      <c r="G6" s="1065">
        <v>64866</v>
      </c>
      <c r="H6" s="240"/>
      <c r="I6" s="87"/>
      <c r="J6" s="87"/>
      <c r="S6" s="53"/>
    </row>
    <row r="7" spans="1:19" ht="7.9" customHeight="1" x14ac:dyDescent="0.15">
      <c r="A7" s="32" t="s">
        <v>539</v>
      </c>
      <c r="B7" s="135" t="s">
        <v>540</v>
      </c>
      <c r="C7" s="991">
        <v>756</v>
      </c>
      <c r="D7" s="991">
        <v>226</v>
      </c>
      <c r="E7" s="991">
        <v>345</v>
      </c>
      <c r="F7" s="991">
        <v>180</v>
      </c>
      <c r="G7" s="992">
        <v>1506</v>
      </c>
      <c r="H7" s="240"/>
      <c r="I7" s="87"/>
      <c r="J7" s="291"/>
      <c r="S7" s="53"/>
    </row>
    <row r="8" spans="1:19" ht="7.9" customHeight="1" x14ac:dyDescent="0.15">
      <c r="A8" s="61"/>
      <c r="B8" s="135" t="s">
        <v>541</v>
      </c>
      <c r="C8" s="76">
        <v>3135</v>
      </c>
      <c r="D8" s="76">
        <v>1100</v>
      </c>
      <c r="E8" s="76">
        <v>1797</v>
      </c>
      <c r="F8" s="76">
        <v>1320</v>
      </c>
      <c r="G8" s="992">
        <v>7352</v>
      </c>
      <c r="H8" s="240"/>
      <c r="I8" s="13"/>
      <c r="J8" s="80"/>
      <c r="S8" s="53"/>
    </row>
    <row r="9" spans="1:19" s="65" customFormat="1" ht="7.9" customHeight="1" x14ac:dyDescent="0.15">
      <c r="A9" s="61" t="s">
        <v>189</v>
      </c>
      <c r="B9" s="135" t="s">
        <v>540</v>
      </c>
      <c r="C9" s="991">
        <v>2531</v>
      </c>
      <c r="D9" s="991">
        <v>1770</v>
      </c>
      <c r="E9" s="991">
        <v>1410</v>
      </c>
      <c r="F9" s="67">
        <v>2519</v>
      </c>
      <c r="G9" s="992">
        <v>8231</v>
      </c>
      <c r="H9" s="240"/>
      <c r="I9" s="13"/>
      <c r="J9" s="80"/>
      <c r="K9" s="13"/>
      <c r="L9" s="13"/>
      <c r="M9" s="13"/>
      <c r="N9" s="13"/>
      <c r="O9" s="13"/>
      <c r="P9" s="13"/>
      <c r="Q9" s="13"/>
      <c r="R9" s="13"/>
    </row>
    <row r="10" spans="1:19" ht="7.9" customHeight="1" x14ac:dyDescent="0.15">
      <c r="A10" s="32"/>
      <c r="B10" s="135" t="s">
        <v>541</v>
      </c>
      <c r="C10" s="67">
        <v>9559</v>
      </c>
      <c r="D10" s="67">
        <v>5620</v>
      </c>
      <c r="E10" s="67">
        <v>5668</v>
      </c>
      <c r="F10" s="67">
        <v>9996</v>
      </c>
      <c r="G10" s="992">
        <v>30842</v>
      </c>
      <c r="H10" s="240"/>
      <c r="I10" s="13"/>
      <c r="S10" s="53"/>
    </row>
    <row r="11" spans="1:19" ht="7.9" customHeight="1" x14ac:dyDescent="0.15">
      <c r="A11" s="39" t="s">
        <v>542</v>
      </c>
      <c r="B11" s="135" t="s">
        <v>540</v>
      </c>
      <c r="C11" s="67">
        <v>3195</v>
      </c>
      <c r="D11" s="67">
        <v>1219</v>
      </c>
      <c r="E11" s="67">
        <v>1056</v>
      </c>
      <c r="F11" s="67">
        <v>1900</v>
      </c>
      <c r="G11" s="992">
        <v>7370</v>
      </c>
      <c r="H11" s="240"/>
      <c r="I11" s="129"/>
      <c r="J11" s="292"/>
      <c r="S11" s="53"/>
    </row>
    <row r="12" spans="1:19" s="39" customFormat="1" ht="7.9" customHeight="1" x14ac:dyDescent="0.15">
      <c r="B12" s="135" t="s">
        <v>541</v>
      </c>
      <c r="C12" s="67">
        <v>4564</v>
      </c>
      <c r="D12" s="67">
        <v>1474</v>
      </c>
      <c r="E12" s="67">
        <v>997</v>
      </c>
      <c r="F12" s="67">
        <v>2531</v>
      </c>
      <c r="G12" s="992">
        <v>9565</v>
      </c>
      <c r="H12" s="240"/>
    </row>
    <row r="13" spans="1:19" ht="7.9" customHeight="1" x14ac:dyDescent="0.15">
      <c r="A13" s="32"/>
      <c r="B13" s="67"/>
      <c r="C13" s="67"/>
      <c r="D13" s="67"/>
      <c r="E13" s="67"/>
      <c r="F13" s="67"/>
      <c r="G13" s="162"/>
      <c r="H13" s="240"/>
      <c r="I13" s="13"/>
      <c r="S13" s="53"/>
    </row>
    <row r="14" spans="1:19" ht="7.9" customHeight="1" x14ac:dyDescent="0.15">
      <c r="A14" s="1003" t="s">
        <v>543</v>
      </c>
      <c r="B14" s="1066"/>
      <c r="C14" s="1065">
        <v>25284</v>
      </c>
      <c r="D14" s="1065">
        <v>7931</v>
      </c>
      <c r="E14" s="1065">
        <v>12053</v>
      </c>
      <c r="F14" s="1065">
        <v>20647</v>
      </c>
      <c r="G14" s="1065">
        <v>65916</v>
      </c>
      <c r="H14" s="240"/>
      <c r="I14" s="13"/>
      <c r="S14" s="53"/>
    </row>
    <row r="15" spans="1:19" ht="7.9" customHeight="1" x14ac:dyDescent="0.15">
      <c r="A15" s="32" t="s">
        <v>539</v>
      </c>
      <c r="B15" s="135" t="s">
        <v>540</v>
      </c>
      <c r="C15" s="67">
        <v>771</v>
      </c>
      <c r="D15" s="67">
        <v>186</v>
      </c>
      <c r="E15" s="67">
        <v>458</v>
      </c>
      <c r="F15" s="67">
        <v>321</v>
      </c>
      <c r="G15" s="992">
        <v>1736</v>
      </c>
      <c r="H15" s="240"/>
      <c r="I15" s="13"/>
      <c r="J15" s="14"/>
      <c r="S15" s="53"/>
    </row>
    <row r="16" spans="1:19" ht="7.9" customHeight="1" x14ac:dyDescent="0.15">
      <c r="A16" s="61"/>
      <c r="B16" s="135" t="s">
        <v>541</v>
      </c>
      <c r="C16" s="67">
        <v>2821</v>
      </c>
      <c r="D16" s="67">
        <v>630</v>
      </c>
      <c r="E16" s="67">
        <v>2195</v>
      </c>
      <c r="F16" s="67">
        <v>1767</v>
      </c>
      <c r="G16" s="992">
        <v>7413</v>
      </c>
      <c r="H16" s="240"/>
      <c r="I16" s="14"/>
      <c r="J16" s="14"/>
      <c r="S16" s="53"/>
    </row>
    <row r="17" spans="1:26" ht="7.9" customHeight="1" x14ac:dyDescent="0.15">
      <c r="A17" s="61" t="s">
        <v>189</v>
      </c>
      <c r="B17" s="135" t="s">
        <v>540</v>
      </c>
      <c r="C17" s="67">
        <v>1963</v>
      </c>
      <c r="D17" s="67">
        <v>1188</v>
      </c>
      <c r="E17" s="67">
        <v>1441</v>
      </c>
      <c r="F17" s="67">
        <v>4050</v>
      </c>
      <c r="G17" s="992">
        <v>8642</v>
      </c>
      <c r="H17" s="240"/>
      <c r="I17" s="14"/>
      <c r="J17" s="283"/>
      <c r="S17" s="53"/>
    </row>
    <row r="18" spans="1:26" ht="7.9" customHeight="1" x14ac:dyDescent="0.15">
      <c r="A18" s="32"/>
      <c r="B18" s="135" t="s">
        <v>541</v>
      </c>
      <c r="C18" s="67">
        <v>10956</v>
      </c>
      <c r="D18" s="67">
        <v>4289</v>
      </c>
      <c r="E18" s="67">
        <v>6016</v>
      </c>
      <c r="F18" s="67">
        <v>11172</v>
      </c>
      <c r="G18" s="992">
        <v>32433</v>
      </c>
      <c r="H18" s="240"/>
      <c r="I18" s="14"/>
      <c r="J18" s="283"/>
      <c r="S18" s="53"/>
    </row>
    <row r="19" spans="1:26" ht="7.9" customHeight="1" x14ac:dyDescent="0.15">
      <c r="A19" s="39" t="s">
        <v>542</v>
      </c>
      <c r="B19" s="135" t="s">
        <v>540</v>
      </c>
      <c r="C19" s="67">
        <v>3878</v>
      </c>
      <c r="D19" s="67">
        <v>874</v>
      </c>
      <c r="E19" s="67">
        <v>1115</v>
      </c>
      <c r="F19" s="67">
        <v>1919</v>
      </c>
      <c r="G19" s="992">
        <v>7786</v>
      </c>
      <c r="H19" s="240"/>
      <c r="I19" s="14"/>
      <c r="J19" s="283"/>
      <c r="S19" s="53"/>
    </row>
    <row r="20" spans="1:26" ht="7.9" customHeight="1" x14ac:dyDescent="0.15">
      <c r="A20" s="39"/>
      <c r="B20" s="135" t="s">
        <v>541</v>
      </c>
      <c r="C20" s="67">
        <v>4895</v>
      </c>
      <c r="D20" s="67">
        <v>763</v>
      </c>
      <c r="E20" s="67">
        <v>828</v>
      </c>
      <c r="F20" s="67">
        <v>1418</v>
      </c>
      <c r="G20" s="992">
        <v>7904</v>
      </c>
      <c r="H20" s="240"/>
      <c r="I20" s="14"/>
      <c r="J20" s="283"/>
      <c r="S20" s="53"/>
    </row>
    <row r="21" spans="1:26" s="65" customFormat="1" ht="7.9" customHeight="1" thickBot="1" x14ac:dyDescent="0.2">
      <c r="A21" s="1000"/>
      <c r="B21" s="1001"/>
      <c r="C21" s="1001"/>
      <c r="D21" s="1001"/>
      <c r="E21" s="1001"/>
      <c r="F21" s="1001"/>
      <c r="G21" s="1002"/>
      <c r="H21" s="782"/>
      <c r="I21" s="14"/>
      <c r="J21" s="283"/>
    </row>
    <row r="22" spans="1:26" s="13" customFormat="1" ht="7.9" customHeight="1" thickTop="1" x14ac:dyDescent="0.15">
      <c r="A22" s="55" t="s">
        <v>1055</v>
      </c>
      <c r="B22" s="53"/>
      <c r="C22" s="53"/>
      <c r="D22" s="53"/>
      <c r="E22" s="53"/>
      <c r="F22" s="53"/>
      <c r="G22" s="54"/>
      <c r="H22" s="624"/>
      <c r="I22" s="42"/>
      <c r="S22" s="53"/>
      <c r="T22" s="53"/>
      <c r="U22" s="53"/>
      <c r="V22" s="53"/>
      <c r="W22" s="53"/>
      <c r="X22" s="53"/>
      <c r="Y22" s="53"/>
    </row>
    <row r="23" spans="1:26" ht="7.9" customHeight="1" x14ac:dyDescent="0.15">
      <c r="A23" s="431" t="s">
        <v>750</v>
      </c>
      <c r="B23" s="13"/>
      <c r="C23" s="13"/>
      <c r="D23" s="13"/>
      <c r="E23" s="13"/>
      <c r="F23" s="13"/>
      <c r="G23" s="13"/>
      <c r="H23" s="87"/>
      <c r="I23" s="13"/>
    </row>
    <row r="24" spans="1:26" s="13" customFormat="1" ht="7.9" customHeight="1" x14ac:dyDescent="0.15">
      <c r="H24" s="87"/>
      <c r="T24" s="53"/>
      <c r="U24" s="53"/>
      <c r="V24" s="53"/>
      <c r="W24" s="53"/>
      <c r="X24" s="53"/>
      <c r="Y24" s="53"/>
      <c r="Z24" s="53"/>
    </row>
    <row r="25" spans="1:26" ht="7.9" customHeight="1" x14ac:dyDescent="0.15"/>
    <row r="26" spans="1:26" ht="7.9" customHeight="1" x14ac:dyDescent="0.15"/>
    <row r="27" spans="1:26" ht="7.9" customHeight="1" x14ac:dyDescent="0.15"/>
    <row r="28" spans="1:26" ht="7.9" customHeight="1" x14ac:dyDescent="0.15"/>
    <row r="29" spans="1:26" ht="7.9" customHeight="1" x14ac:dyDescent="0.15"/>
    <row r="30" spans="1:26" ht="7.9" customHeight="1" x14ac:dyDescent="0.15"/>
    <row r="31" spans="1:26" ht="7.9" customHeight="1" x14ac:dyDescent="0.15"/>
    <row r="32" spans="1:26"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0"/>
  <dimension ref="A1:Y34"/>
  <sheetViews>
    <sheetView zoomScale="140" zoomScaleNormal="140" workbookViewId="0">
      <selection sqref="A1:G1"/>
    </sheetView>
  </sheetViews>
  <sheetFormatPr baseColWidth="10" defaultRowHeight="9.9499999999999993" customHeight="1" x14ac:dyDescent="0.15"/>
  <cols>
    <col min="1" max="1" width="24.5703125" style="53" customWidth="1"/>
    <col min="2" max="2" width="9.28515625" style="53" bestFit="1" customWidth="1"/>
    <col min="3" max="3" width="13.7109375" style="53" customWidth="1"/>
    <col min="4" max="4" width="6.7109375" style="53" customWidth="1"/>
    <col min="5" max="5" width="7.5703125" style="53" customWidth="1"/>
    <col min="6" max="6" width="7.85546875" style="53" bestFit="1" customWidth="1"/>
    <col min="7" max="7" width="11.7109375" style="53" customWidth="1"/>
    <col min="8" max="8" width="9.7109375" style="53"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1093" t="s">
        <v>544</v>
      </c>
      <c r="B1" s="1093"/>
      <c r="C1" s="1093"/>
      <c r="D1" s="1093"/>
      <c r="E1" s="1093"/>
      <c r="F1" s="1093"/>
      <c r="G1" s="1093"/>
      <c r="H1" s="600"/>
    </row>
    <row r="2" spans="1:18" s="46" customFormat="1" ht="9.9499999999999993" customHeight="1" x14ac:dyDescent="0.2">
      <c r="A2" s="1095" t="s">
        <v>1105</v>
      </c>
      <c r="B2" s="1095"/>
      <c r="C2" s="1095"/>
      <c r="D2" s="1095"/>
      <c r="E2" s="1095"/>
      <c r="F2" s="1095"/>
      <c r="G2" s="1095"/>
      <c r="H2" s="690"/>
      <c r="I2" s="288"/>
      <c r="J2" s="288"/>
    </row>
    <row r="3" spans="1:18" ht="7.9" customHeight="1" x14ac:dyDescent="0.15">
      <c r="A3" s="56"/>
      <c r="B3" s="57"/>
      <c r="H3" s="13"/>
    </row>
    <row r="4" spans="1:18" s="57" customFormat="1" ht="26.25" customHeight="1" x14ac:dyDescent="0.15">
      <c r="A4" s="58"/>
      <c r="B4" s="22"/>
      <c r="C4" s="22" t="s">
        <v>749</v>
      </c>
      <c r="D4" s="22" t="s">
        <v>691</v>
      </c>
      <c r="E4" s="22" t="s">
        <v>692</v>
      </c>
      <c r="F4" s="59" t="s">
        <v>537</v>
      </c>
      <c r="G4" s="617" t="s">
        <v>538</v>
      </c>
      <c r="H4" s="290"/>
      <c r="I4" s="59"/>
    </row>
    <row r="5" spans="1:18" ht="7.9" customHeight="1" x14ac:dyDescent="0.15">
      <c r="A5" s="60"/>
      <c r="B5" s="22"/>
      <c r="C5" s="22"/>
      <c r="D5" s="22"/>
      <c r="E5" s="22"/>
      <c r="F5" s="59"/>
      <c r="G5" s="23"/>
      <c r="H5" s="13"/>
      <c r="R5" s="53"/>
    </row>
    <row r="6" spans="1:18" ht="7.9" customHeight="1" x14ac:dyDescent="0.2">
      <c r="A6" s="1003" t="s">
        <v>535</v>
      </c>
      <c r="B6" s="1066"/>
      <c r="C6" s="1067">
        <v>0.26500000000000001</v>
      </c>
      <c r="D6" s="1067">
        <v>0.313</v>
      </c>
      <c r="E6" s="1067">
        <v>0.17899999999999999</v>
      </c>
      <c r="F6" s="1067">
        <v>0.24399999999999999</v>
      </c>
      <c r="G6" s="1067">
        <v>1</v>
      </c>
      <c r="H6" s="690"/>
      <c r="I6" s="87"/>
      <c r="R6" s="53"/>
    </row>
    <row r="7" spans="1:18" ht="7.9" customHeight="1" x14ac:dyDescent="0.2">
      <c r="A7" s="32" t="s">
        <v>539</v>
      </c>
      <c r="B7" s="135" t="s">
        <v>555</v>
      </c>
      <c r="C7" s="278">
        <v>0.40200000000000002</v>
      </c>
      <c r="D7" s="278">
        <v>0.159</v>
      </c>
      <c r="E7" s="278">
        <v>0.29099999999999998</v>
      </c>
      <c r="F7" s="278">
        <v>0.14799999999999999</v>
      </c>
      <c r="G7" s="619">
        <v>1</v>
      </c>
      <c r="H7" s="690"/>
      <c r="I7" s="291"/>
      <c r="R7" s="53"/>
    </row>
    <row r="8" spans="1:18" ht="7.9" customHeight="1" x14ac:dyDescent="0.2">
      <c r="A8" s="61"/>
      <c r="B8" s="135" t="s">
        <v>554</v>
      </c>
      <c r="C8" s="619">
        <v>0.439</v>
      </c>
      <c r="D8" s="619">
        <v>0.15</v>
      </c>
      <c r="E8" s="619">
        <v>0.24199999999999999</v>
      </c>
      <c r="F8" s="619">
        <v>0.16900000000000001</v>
      </c>
      <c r="G8" s="619">
        <v>1</v>
      </c>
      <c r="H8" s="690"/>
      <c r="I8" s="80"/>
      <c r="R8" s="53"/>
    </row>
    <row r="9" spans="1:18" s="65" customFormat="1" ht="7.9" customHeight="1" x14ac:dyDescent="0.2">
      <c r="A9" s="61" t="s">
        <v>189</v>
      </c>
      <c r="B9" s="135" t="s">
        <v>555</v>
      </c>
      <c r="C9" s="621">
        <v>0.126</v>
      </c>
      <c r="D9" s="621">
        <v>0.33600000000000002</v>
      </c>
      <c r="E9" s="621">
        <v>0.19800000000000001</v>
      </c>
      <c r="F9" s="621">
        <v>0.34</v>
      </c>
      <c r="G9" s="619">
        <v>1</v>
      </c>
      <c r="H9" s="690"/>
      <c r="I9" s="80"/>
      <c r="J9" s="13"/>
      <c r="K9" s="13"/>
      <c r="L9" s="13"/>
      <c r="M9" s="13"/>
      <c r="N9" s="13"/>
      <c r="O9" s="13"/>
      <c r="P9" s="13"/>
      <c r="Q9" s="13"/>
    </row>
    <row r="10" spans="1:18" ht="7.9" customHeight="1" x14ac:dyDescent="0.2">
      <c r="A10" s="32"/>
      <c r="B10" s="135" t="s">
        <v>554</v>
      </c>
      <c r="C10" s="619">
        <v>0.309</v>
      </c>
      <c r="D10" s="619">
        <v>0.189</v>
      </c>
      <c r="E10" s="619">
        <v>0.18099999999999999</v>
      </c>
      <c r="F10" s="621">
        <v>0.32</v>
      </c>
      <c r="G10" s="619">
        <v>1</v>
      </c>
      <c r="H10" s="690"/>
      <c r="R10" s="53"/>
    </row>
    <row r="11" spans="1:18" ht="7.9" customHeight="1" x14ac:dyDescent="0.2">
      <c r="A11" s="39" t="s">
        <v>542</v>
      </c>
      <c r="B11" s="135" t="s">
        <v>555</v>
      </c>
      <c r="C11" s="621">
        <v>0.37</v>
      </c>
      <c r="D11" s="621">
        <v>0.36299999999999999</v>
      </c>
      <c r="E11" s="621">
        <v>0.109</v>
      </c>
      <c r="F11" s="621">
        <v>0.158</v>
      </c>
      <c r="G11" s="619">
        <v>1</v>
      </c>
      <c r="H11" s="690"/>
      <c r="I11" s="292"/>
      <c r="R11" s="53"/>
    </row>
    <row r="12" spans="1:18" s="39" customFormat="1" ht="7.9" customHeight="1" x14ac:dyDescent="0.2">
      <c r="B12" s="135" t="s">
        <v>554</v>
      </c>
      <c r="C12" s="621">
        <v>0.45800000000000002</v>
      </c>
      <c r="D12" s="621">
        <v>0.159</v>
      </c>
      <c r="E12" s="621">
        <v>0.121</v>
      </c>
      <c r="F12" s="621">
        <v>0.26200000000000001</v>
      </c>
      <c r="G12" s="619">
        <v>1</v>
      </c>
      <c r="H12" s="690"/>
    </row>
    <row r="13" spans="1:18" ht="7.9" customHeight="1" x14ac:dyDescent="0.2">
      <c r="A13" s="32"/>
      <c r="B13" s="67"/>
      <c r="C13" s="67"/>
      <c r="D13" s="67"/>
      <c r="E13" s="67"/>
      <c r="F13" s="67"/>
      <c r="G13" s="992"/>
      <c r="H13" s="690"/>
      <c r="R13" s="53"/>
    </row>
    <row r="14" spans="1:18" ht="7.9" customHeight="1" x14ac:dyDescent="0.2">
      <c r="A14" s="1003" t="s">
        <v>543</v>
      </c>
      <c r="B14" s="1066"/>
      <c r="C14" s="1067">
        <v>0.33500000000000002</v>
      </c>
      <c r="D14" s="1067">
        <v>0.222</v>
      </c>
      <c r="E14" s="1067">
        <v>0.182</v>
      </c>
      <c r="F14" s="1067">
        <v>0.26200000000000001</v>
      </c>
      <c r="G14" s="1067">
        <v>1</v>
      </c>
      <c r="H14" s="690"/>
      <c r="R14" s="53"/>
    </row>
    <row r="15" spans="1:18" ht="7.9" customHeight="1" x14ac:dyDescent="0.2">
      <c r="A15" s="32" t="s">
        <v>539</v>
      </c>
      <c r="B15" s="135" t="s">
        <v>555</v>
      </c>
      <c r="C15" s="621">
        <v>0.379</v>
      </c>
      <c r="D15" s="621">
        <v>0.11700000000000001</v>
      </c>
      <c r="E15" s="621">
        <v>0.32200000000000001</v>
      </c>
      <c r="F15" s="621">
        <v>0.18099999999999999</v>
      </c>
      <c r="G15" s="619">
        <v>1</v>
      </c>
      <c r="H15" s="690"/>
      <c r="I15" s="14"/>
      <c r="R15" s="53"/>
    </row>
    <row r="16" spans="1:18" ht="7.9" customHeight="1" x14ac:dyDescent="0.2">
      <c r="A16" s="61"/>
      <c r="B16" s="135" t="s">
        <v>554</v>
      </c>
      <c r="C16" s="621">
        <v>0.39300000000000002</v>
      </c>
      <c r="D16" s="621">
        <v>8.8999999999999996E-2</v>
      </c>
      <c r="E16" s="621">
        <v>0.28999999999999998</v>
      </c>
      <c r="F16" s="621">
        <v>0.22800000000000001</v>
      </c>
      <c r="G16" s="619">
        <v>1</v>
      </c>
      <c r="H16" s="690"/>
      <c r="I16" s="14"/>
      <c r="R16" s="53"/>
    </row>
    <row r="17" spans="1:25" ht="7.9" customHeight="1" x14ac:dyDescent="0.2">
      <c r="A17" s="61" t="s">
        <v>189</v>
      </c>
      <c r="B17" s="135" t="s">
        <v>555</v>
      </c>
      <c r="C17" s="621">
        <v>0.12</v>
      </c>
      <c r="D17" s="621">
        <v>0.252</v>
      </c>
      <c r="E17" s="621">
        <v>0.21</v>
      </c>
      <c r="F17" s="621">
        <v>0.41899999999999998</v>
      </c>
      <c r="G17" s="619">
        <v>1</v>
      </c>
      <c r="H17" s="690"/>
      <c r="I17" s="283"/>
      <c r="R17" s="53"/>
    </row>
    <row r="18" spans="1:25" ht="7.9" customHeight="1" x14ac:dyDescent="0.2">
      <c r="A18" s="32"/>
      <c r="B18" s="135" t="s">
        <v>554</v>
      </c>
      <c r="C18" s="621">
        <v>0.315</v>
      </c>
      <c r="D18" s="621">
        <v>0.13300000000000001</v>
      </c>
      <c r="E18" s="621">
        <v>0.182</v>
      </c>
      <c r="F18" s="621">
        <v>0.371</v>
      </c>
      <c r="G18" s="619">
        <v>1</v>
      </c>
      <c r="H18" s="690"/>
      <c r="I18" s="283"/>
      <c r="R18" s="53"/>
    </row>
    <row r="19" spans="1:25" ht="7.9" customHeight="1" x14ac:dyDescent="0.2">
      <c r="A19" s="39" t="s">
        <v>542</v>
      </c>
      <c r="B19" s="135" t="s">
        <v>555</v>
      </c>
      <c r="C19" s="621">
        <v>0.53600000000000003</v>
      </c>
      <c r="D19" s="621">
        <v>0.23499999999999999</v>
      </c>
      <c r="E19" s="621">
        <v>0.108</v>
      </c>
      <c r="F19" s="621">
        <v>0.122</v>
      </c>
      <c r="G19" s="619">
        <v>1</v>
      </c>
      <c r="H19" s="690"/>
      <c r="I19" s="283"/>
      <c r="R19" s="53"/>
    </row>
    <row r="20" spans="1:25" ht="7.9" customHeight="1" x14ac:dyDescent="0.2">
      <c r="A20" s="39"/>
      <c r="B20" s="135" t="s">
        <v>554</v>
      </c>
      <c r="C20" s="621">
        <v>0.55900000000000005</v>
      </c>
      <c r="D20" s="621">
        <v>0.104</v>
      </c>
      <c r="E20" s="621">
        <v>0.124</v>
      </c>
      <c r="F20" s="621">
        <v>0.21299999999999999</v>
      </c>
      <c r="G20" s="619">
        <v>1</v>
      </c>
      <c r="H20" s="690"/>
      <c r="I20" s="283"/>
      <c r="R20" s="53"/>
    </row>
    <row r="21" spans="1:25" s="65" customFormat="1" ht="7.9" customHeight="1" thickBot="1" x14ac:dyDescent="0.25">
      <c r="A21" s="1000"/>
      <c r="B21" s="1001"/>
      <c r="C21" s="1001"/>
      <c r="D21" s="1001"/>
      <c r="E21" s="1001"/>
      <c r="F21" s="1001"/>
      <c r="G21" s="1002"/>
      <c r="H21" s="690"/>
      <c r="I21" s="283"/>
    </row>
    <row r="22" spans="1:25" s="13" customFormat="1" ht="9.75" customHeight="1" thickTop="1" x14ac:dyDescent="0.2">
      <c r="A22" s="55" t="s">
        <v>1055</v>
      </c>
      <c r="B22" s="53"/>
      <c r="C22" s="53"/>
      <c r="D22" s="53"/>
      <c r="E22" s="53"/>
      <c r="F22" s="53"/>
      <c r="G22" s="54"/>
      <c r="H22" s="690"/>
      <c r="R22" s="53"/>
      <c r="S22" s="53"/>
      <c r="T22" s="53"/>
      <c r="U22" s="53"/>
      <c r="V22" s="53"/>
      <c r="W22" s="53"/>
      <c r="X22" s="53"/>
    </row>
    <row r="23" spans="1:25" ht="7.5" customHeight="1" x14ac:dyDescent="0.15">
      <c r="A23" s="431" t="s">
        <v>750</v>
      </c>
      <c r="B23" s="13"/>
      <c r="C23" s="13"/>
      <c r="D23" s="13"/>
      <c r="E23" s="13"/>
      <c r="F23" s="13"/>
      <c r="G23" s="13"/>
      <c r="H23" s="13"/>
    </row>
    <row r="24" spans="1:25" s="13" customFormat="1" ht="7.9" customHeight="1" x14ac:dyDescent="0.15">
      <c r="S24" s="53"/>
      <c r="T24" s="53"/>
      <c r="U24" s="53"/>
      <c r="V24" s="53"/>
      <c r="W24" s="53"/>
      <c r="X24" s="53"/>
      <c r="Y24" s="53"/>
    </row>
    <row r="25" spans="1:25" ht="7.9" customHeight="1" x14ac:dyDescent="0.15">
      <c r="B25" s="135"/>
      <c r="C25" s="621"/>
      <c r="D25" s="621"/>
      <c r="E25" s="621"/>
      <c r="F25" s="621"/>
      <c r="G25" s="621"/>
    </row>
    <row r="26" spans="1:25" ht="7.9" customHeight="1" x14ac:dyDescent="0.15">
      <c r="B26" s="135"/>
      <c r="C26" s="621"/>
      <c r="D26" s="621"/>
      <c r="E26" s="621"/>
      <c r="F26" s="621"/>
      <c r="G26" s="621"/>
    </row>
    <row r="27" spans="1:25" ht="7.9" customHeight="1" x14ac:dyDescent="0.15">
      <c r="B27" s="135"/>
      <c r="C27" s="621"/>
      <c r="D27" s="621"/>
      <c r="E27" s="621"/>
      <c r="F27" s="621"/>
      <c r="G27" s="621"/>
    </row>
    <row r="28" spans="1:25" ht="7.9" customHeight="1" x14ac:dyDescent="0.15">
      <c r="B28" s="135"/>
      <c r="C28" s="621"/>
      <c r="D28" s="621"/>
      <c r="E28" s="621"/>
      <c r="F28" s="621"/>
      <c r="G28" s="621"/>
    </row>
    <row r="29" spans="1:25" ht="7.9" customHeight="1" x14ac:dyDescent="0.15">
      <c r="B29" s="135"/>
      <c r="C29" s="621"/>
      <c r="D29" s="621"/>
      <c r="E29" s="621"/>
      <c r="F29" s="621"/>
      <c r="G29" s="621"/>
    </row>
    <row r="30" spans="1:25" ht="7.9" customHeight="1" x14ac:dyDescent="0.15">
      <c r="B30" s="135"/>
      <c r="C30" s="621"/>
      <c r="D30" s="621"/>
      <c r="E30" s="621"/>
      <c r="F30" s="621"/>
      <c r="G30" s="621"/>
    </row>
    <row r="31" spans="1:25" ht="7.9" customHeight="1" x14ac:dyDescent="0.15"/>
    <row r="32" spans="1:25" ht="7.9" customHeight="1" x14ac:dyDescent="0.15"/>
    <row r="33" ht="7.9" customHeight="1" x14ac:dyDescent="0.15"/>
    <row r="34"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1"/>
  <dimension ref="A1:Z32"/>
  <sheetViews>
    <sheetView zoomScale="140" zoomScaleNormal="140" workbookViewId="0">
      <selection sqref="A1:H1"/>
    </sheetView>
  </sheetViews>
  <sheetFormatPr baseColWidth="10" defaultRowHeight="9.9499999999999993" customHeight="1" x14ac:dyDescent="0.15"/>
  <cols>
    <col min="1" max="1" width="26.42578125" style="53" customWidth="1"/>
    <col min="2" max="4" width="6.7109375" style="53" customWidth="1"/>
    <col min="5" max="5" width="7.5703125" style="53" customWidth="1"/>
    <col min="6" max="6" width="6.7109375" style="53" customWidth="1"/>
    <col min="7" max="7" width="7.42578125" style="53" customWidth="1"/>
    <col min="8" max="8" width="9.140625" style="54" customWidth="1"/>
    <col min="9" max="9" width="9.7109375" style="53" customWidth="1"/>
    <col min="10" max="10" width="23.42578125" style="13" customWidth="1"/>
    <col min="11" max="11" width="6.42578125" style="13" customWidth="1"/>
    <col min="12" max="12" width="27.7109375" style="13" customWidth="1"/>
    <col min="13" max="16" width="6.7109375" style="13" customWidth="1"/>
    <col min="17" max="17" width="8.28515625" style="13" customWidth="1"/>
    <col min="18" max="19" width="11.42578125" style="13" customWidth="1"/>
    <col min="20" max="16384" width="11.42578125" style="53"/>
  </cols>
  <sheetData>
    <row r="1" spans="1:19" ht="15" customHeight="1" x14ac:dyDescent="0.15">
      <c r="A1" s="1093" t="s">
        <v>545</v>
      </c>
      <c r="B1" s="1093"/>
      <c r="C1" s="1093"/>
      <c r="D1" s="1093"/>
      <c r="E1" s="1093"/>
      <c r="F1" s="1093"/>
      <c r="G1" s="1093"/>
      <c r="H1" s="1093"/>
      <c r="I1" s="600"/>
    </row>
    <row r="2" spans="1:19" s="46" customFormat="1" ht="9.9499999999999993" customHeight="1" x14ac:dyDescent="0.2">
      <c r="A2" s="1095" t="s">
        <v>1054</v>
      </c>
      <c r="B2" s="1095"/>
      <c r="C2" s="1095"/>
      <c r="D2" s="1095"/>
      <c r="E2" s="1095"/>
      <c r="F2" s="1095"/>
      <c r="G2" s="1095"/>
      <c r="H2" s="1095"/>
      <c r="I2" s="690"/>
      <c r="J2" s="288"/>
      <c r="K2" s="288"/>
    </row>
    <row r="3" spans="1:19" ht="7.9" customHeight="1" x14ac:dyDescent="0.15">
      <c r="A3" s="56"/>
      <c r="B3" s="57"/>
      <c r="I3" s="13"/>
    </row>
    <row r="4" spans="1:19" s="57" customFormat="1" ht="26.25" customHeight="1" x14ac:dyDescent="0.15">
      <c r="A4" s="58"/>
      <c r="B4" s="1111" t="s">
        <v>546</v>
      </c>
      <c r="C4" s="1111"/>
      <c r="D4" s="1112" t="s">
        <v>547</v>
      </c>
      <c r="E4" s="1112"/>
      <c r="F4" s="1111" t="s">
        <v>509</v>
      </c>
      <c r="G4" s="1111"/>
      <c r="H4" s="1111"/>
      <c r="I4" s="289"/>
      <c r="J4" s="290"/>
      <c r="K4" s="59"/>
    </row>
    <row r="5" spans="1:19" s="170" customFormat="1" ht="26.25" customHeight="1" x14ac:dyDescent="0.15">
      <c r="A5" s="128"/>
      <c r="B5" s="618" t="s">
        <v>555</v>
      </c>
      <c r="C5" s="618" t="s">
        <v>554</v>
      </c>
      <c r="D5" s="618" t="s">
        <v>555</v>
      </c>
      <c r="E5" s="618" t="s">
        <v>554</v>
      </c>
      <c r="F5" s="618" t="s">
        <v>555</v>
      </c>
      <c r="G5" s="618" t="s">
        <v>554</v>
      </c>
      <c r="H5" s="622" t="s">
        <v>339</v>
      </c>
      <c r="I5" s="289"/>
      <c r="K5" s="59"/>
    </row>
    <row r="6" spans="1:19" ht="7.9" customHeight="1" x14ac:dyDescent="0.15">
      <c r="A6" s="1003" t="s">
        <v>372</v>
      </c>
      <c r="B6" s="1065">
        <v>764153</v>
      </c>
      <c r="C6" s="1065">
        <v>32534</v>
      </c>
      <c r="D6" s="1065">
        <v>88584</v>
      </c>
      <c r="E6" s="1065">
        <v>11831</v>
      </c>
      <c r="F6" s="1067">
        <v>0.104</v>
      </c>
      <c r="G6" s="1067">
        <v>0.26700000000000002</v>
      </c>
      <c r="H6" s="1067">
        <v>0.112</v>
      </c>
      <c r="I6" s="240"/>
      <c r="K6" s="87"/>
    </row>
    <row r="7" spans="1:19" ht="7.9" customHeight="1" x14ac:dyDescent="0.15">
      <c r="A7" s="32" t="s">
        <v>539</v>
      </c>
      <c r="B7" s="991">
        <v>78934</v>
      </c>
      <c r="C7" s="991">
        <v>2225</v>
      </c>
      <c r="D7" s="991">
        <v>23660</v>
      </c>
      <c r="E7" s="991">
        <v>1580</v>
      </c>
      <c r="F7" s="619">
        <v>0.23100000000000001</v>
      </c>
      <c r="G7" s="619">
        <v>0.41499999999999998</v>
      </c>
      <c r="H7" s="620">
        <v>0.23699999999999999</v>
      </c>
      <c r="I7" s="240"/>
      <c r="K7" s="291"/>
    </row>
    <row r="8" spans="1:19" ht="7.9" customHeight="1" x14ac:dyDescent="0.15">
      <c r="A8" s="61" t="s">
        <v>548</v>
      </c>
      <c r="B8" s="991">
        <v>266008</v>
      </c>
      <c r="C8" s="76">
        <v>12689</v>
      </c>
      <c r="D8" s="76">
        <v>30887</v>
      </c>
      <c r="E8" s="76">
        <v>5082</v>
      </c>
      <c r="F8" s="278">
        <v>0.104</v>
      </c>
      <c r="G8" s="278">
        <v>0.28599999999999998</v>
      </c>
      <c r="H8" s="620">
        <v>0.114</v>
      </c>
      <c r="I8" s="240"/>
      <c r="K8" s="80"/>
    </row>
    <row r="9" spans="1:19" s="65" customFormat="1" ht="7.9" customHeight="1" x14ac:dyDescent="0.15">
      <c r="A9" s="61" t="s">
        <v>549</v>
      </c>
      <c r="B9" s="991">
        <v>413193</v>
      </c>
      <c r="C9" s="991">
        <v>17206</v>
      </c>
      <c r="D9" s="991">
        <v>33658</v>
      </c>
      <c r="E9" s="991">
        <v>5125</v>
      </c>
      <c r="F9" s="619">
        <v>7.4999999999999997E-2</v>
      </c>
      <c r="G9" s="621">
        <v>0.22900000000000001</v>
      </c>
      <c r="H9" s="620">
        <v>8.3000000000000004E-2</v>
      </c>
      <c r="I9" s="240"/>
      <c r="K9" s="80"/>
      <c r="L9" s="13"/>
      <c r="M9" s="13"/>
      <c r="N9" s="13"/>
      <c r="O9" s="13"/>
      <c r="P9" s="13"/>
      <c r="Q9" s="13"/>
      <c r="R9" s="13"/>
      <c r="S9" s="13"/>
    </row>
    <row r="10" spans="1:19" ht="7.9" customHeight="1" x14ac:dyDescent="0.15">
      <c r="A10" s="32" t="s">
        <v>550</v>
      </c>
      <c r="B10" s="991">
        <v>6019</v>
      </c>
      <c r="C10" s="67">
        <v>415</v>
      </c>
      <c r="D10" s="67">
        <v>379</v>
      </c>
      <c r="E10" s="67">
        <v>45</v>
      </c>
      <c r="F10" s="621">
        <v>5.8999999999999997E-2</v>
      </c>
      <c r="G10" s="621">
        <v>9.8000000000000004E-2</v>
      </c>
      <c r="H10" s="620">
        <v>6.2E-2</v>
      </c>
      <c r="I10" s="240"/>
    </row>
    <row r="11" spans="1:19" ht="7.9" customHeight="1" x14ac:dyDescent="0.15">
      <c r="A11" s="32"/>
      <c r="B11" s="67"/>
      <c r="C11" s="67"/>
      <c r="D11" s="67"/>
      <c r="E11" s="67"/>
      <c r="F11" s="621"/>
      <c r="G11" s="621"/>
      <c r="H11" s="620"/>
      <c r="I11" s="240"/>
    </row>
    <row r="12" spans="1:19" ht="7.9" customHeight="1" x14ac:dyDescent="0.15">
      <c r="A12" s="1003" t="s">
        <v>373</v>
      </c>
      <c r="B12" s="1065">
        <v>714519</v>
      </c>
      <c r="C12" s="1065">
        <v>25004</v>
      </c>
      <c r="D12" s="1065">
        <v>93922</v>
      </c>
      <c r="E12" s="1065">
        <v>14019</v>
      </c>
      <c r="F12" s="1067">
        <v>0.11600000000000001</v>
      </c>
      <c r="G12" s="1067">
        <v>0.35899999999999999</v>
      </c>
      <c r="H12" s="1067">
        <v>0.127</v>
      </c>
      <c r="I12" s="240"/>
    </row>
    <row r="13" spans="1:19" ht="7.9" customHeight="1" x14ac:dyDescent="0.15">
      <c r="A13" s="32" t="s">
        <v>539</v>
      </c>
      <c r="B13" s="991">
        <v>59509</v>
      </c>
      <c r="C13" s="67">
        <v>1659</v>
      </c>
      <c r="D13" s="67">
        <v>21337</v>
      </c>
      <c r="E13" s="67">
        <v>1587</v>
      </c>
      <c r="F13" s="621">
        <v>0.26400000000000001</v>
      </c>
      <c r="G13" s="621">
        <v>0.48899999999999999</v>
      </c>
      <c r="H13" s="620">
        <v>0.27300000000000002</v>
      </c>
      <c r="I13" s="240"/>
      <c r="K13" s="14"/>
    </row>
    <row r="14" spans="1:19" ht="7.9" customHeight="1" x14ac:dyDescent="0.15">
      <c r="A14" s="61" t="s">
        <v>548</v>
      </c>
      <c r="B14" s="991">
        <v>250229</v>
      </c>
      <c r="C14" s="67">
        <v>9971</v>
      </c>
      <c r="D14" s="67">
        <v>34593</v>
      </c>
      <c r="E14" s="67">
        <v>6929</v>
      </c>
      <c r="F14" s="621">
        <v>0.121</v>
      </c>
      <c r="G14" s="621">
        <v>0.41</v>
      </c>
      <c r="H14" s="620">
        <v>0.13800000000000001</v>
      </c>
      <c r="I14" s="240"/>
      <c r="K14" s="14"/>
    </row>
    <row r="15" spans="1:19" ht="7.9" customHeight="1" x14ac:dyDescent="0.15">
      <c r="A15" s="61" t="s">
        <v>549</v>
      </c>
      <c r="B15" s="991">
        <v>399740</v>
      </c>
      <c r="C15" s="67">
        <v>13166</v>
      </c>
      <c r="D15" s="67">
        <v>37559</v>
      </c>
      <c r="E15" s="67">
        <v>5466</v>
      </c>
      <c r="F15" s="621">
        <v>8.5999999999999993E-2</v>
      </c>
      <c r="G15" s="621">
        <v>0.29299999999999998</v>
      </c>
      <c r="H15" s="620">
        <v>9.4E-2</v>
      </c>
      <c r="I15" s="240"/>
      <c r="K15" s="283"/>
    </row>
    <row r="16" spans="1:19" ht="7.9" customHeight="1" x14ac:dyDescent="0.15">
      <c r="A16" s="32" t="s">
        <v>550</v>
      </c>
      <c r="B16" s="991">
        <v>5040</v>
      </c>
      <c r="C16" s="67">
        <v>208</v>
      </c>
      <c r="D16" s="67">
        <v>433</v>
      </c>
      <c r="E16" s="67">
        <v>38</v>
      </c>
      <c r="F16" s="621">
        <v>7.9000000000000001E-2</v>
      </c>
      <c r="G16" s="621">
        <v>0.154</v>
      </c>
      <c r="H16" s="620">
        <v>8.2000000000000003E-2</v>
      </c>
      <c r="I16" s="240"/>
      <c r="K16" s="283"/>
    </row>
    <row r="17" spans="1:26" s="65" customFormat="1" ht="7.9" customHeight="1" thickBot="1" x14ac:dyDescent="0.2">
      <c r="A17" s="1000"/>
      <c r="B17" s="1001"/>
      <c r="C17" s="1001"/>
      <c r="D17" s="1001"/>
      <c r="E17" s="1001"/>
      <c r="F17" s="1001"/>
      <c r="G17" s="1002"/>
      <c r="H17" s="1002"/>
      <c r="I17" s="293"/>
      <c r="J17" s="14"/>
      <c r="K17" s="283"/>
    </row>
    <row r="18" spans="1:26" s="13" customFormat="1" ht="7.9" customHeight="1" thickTop="1" x14ac:dyDescent="0.15">
      <c r="A18" s="55" t="s">
        <v>1055</v>
      </c>
      <c r="B18" s="53"/>
      <c r="C18" s="53"/>
      <c r="D18" s="53"/>
      <c r="E18" s="53"/>
      <c r="F18" s="53"/>
      <c r="G18" s="53"/>
      <c r="H18" s="54"/>
      <c r="I18" s="624"/>
      <c r="J18" s="42"/>
      <c r="T18" s="53"/>
      <c r="U18" s="53"/>
      <c r="V18" s="53"/>
      <c r="W18" s="53"/>
      <c r="X18" s="53"/>
      <c r="Y18" s="53"/>
      <c r="Z18" s="53"/>
    </row>
    <row r="19" spans="1:26" ht="7.9" customHeight="1" x14ac:dyDescent="0.15">
      <c r="A19" s="431" t="s">
        <v>558</v>
      </c>
      <c r="B19" s="13"/>
      <c r="C19" s="13"/>
      <c r="D19" s="13"/>
      <c r="E19" s="13"/>
      <c r="F19" s="13"/>
      <c r="G19" s="13"/>
      <c r="H19" s="87"/>
      <c r="I19" s="13"/>
    </row>
    <row r="20" spans="1:26" s="13" customFormat="1" ht="7.9" customHeight="1" x14ac:dyDescent="0.15">
      <c r="H20" s="87"/>
      <c r="T20" s="53"/>
      <c r="U20" s="53"/>
      <c r="V20" s="53"/>
      <c r="W20" s="53"/>
      <c r="X20" s="53"/>
      <c r="Y20" s="53"/>
      <c r="Z20" s="53"/>
    </row>
    <row r="21" spans="1:26" ht="7.9" customHeight="1" x14ac:dyDescent="0.15">
      <c r="E21" s="618"/>
    </row>
    <row r="22" spans="1:26" ht="7.9" customHeight="1" x14ac:dyDescent="0.15">
      <c r="E22" s="634"/>
    </row>
    <row r="23" spans="1:26" ht="7.9" customHeight="1" x14ac:dyDescent="0.15">
      <c r="E23" s="633"/>
    </row>
    <row r="24" spans="1:26" ht="7.9" customHeight="1" x14ac:dyDescent="0.15">
      <c r="E24" s="61"/>
    </row>
    <row r="25" spans="1:26" ht="7.9" customHeight="1" x14ac:dyDescent="0.15">
      <c r="E25" s="633"/>
    </row>
    <row r="26" spans="1:26" ht="7.9" customHeight="1" x14ac:dyDescent="0.15">
      <c r="E26" s="67"/>
    </row>
    <row r="27" spans="1:26" ht="7.9" customHeight="1" x14ac:dyDescent="0.15">
      <c r="E27" s="67"/>
    </row>
    <row r="28" spans="1:26" ht="7.9" customHeight="1" x14ac:dyDescent="0.15">
      <c r="E28" s="634"/>
    </row>
    <row r="29" spans="1:26" ht="7.9" customHeight="1" x14ac:dyDescent="0.15">
      <c r="E29" s="67"/>
    </row>
    <row r="30" spans="1:26" ht="7.9" customHeight="1" x14ac:dyDescent="0.15">
      <c r="E30" s="67"/>
    </row>
    <row r="31" spans="1:26" ht="9.9499999999999993" customHeight="1" x14ac:dyDescent="0.15">
      <c r="E31" s="67"/>
    </row>
    <row r="32" spans="1:26" ht="9.9499999999999993" customHeight="1" x14ac:dyDescent="0.15">
      <c r="E32" s="67"/>
    </row>
  </sheetData>
  <mergeCells count="5">
    <mergeCell ref="A1:H1"/>
    <mergeCell ref="A2:H2"/>
    <mergeCell ref="B4:C4"/>
    <mergeCell ref="D4:E4"/>
    <mergeCell ref="F4:H4"/>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2"/>
  <dimension ref="A1:Y30"/>
  <sheetViews>
    <sheetView zoomScale="140" zoomScaleNormal="140" workbookViewId="0">
      <selection sqref="A1:G1"/>
    </sheetView>
  </sheetViews>
  <sheetFormatPr baseColWidth="10" defaultRowHeight="9.9499999999999993" customHeight="1" x14ac:dyDescent="0.15"/>
  <cols>
    <col min="1" max="1" width="26.42578125" style="53" customWidth="1"/>
    <col min="2" max="7" width="6.7109375" style="53" customWidth="1"/>
    <col min="8" max="8" width="9.7109375" style="21" customWidth="1"/>
    <col min="9" max="9" width="23.42578125" style="13" customWidth="1"/>
    <col min="10" max="10" width="6.42578125" style="13" customWidth="1"/>
    <col min="11" max="11" width="27.7109375" style="13" customWidth="1"/>
    <col min="12" max="15" width="6.7109375" style="13" customWidth="1"/>
    <col min="16" max="16" width="8.28515625" style="13" customWidth="1"/>
    <col min="17" max="18" width="11.42578125" style="13" customWidth="1"/>
    <col min="19" max="16384" width="11.42578125" style="53"/>
  </cols>
  <sheetData>
    <row r="1" spans="1:18" ht="15" customHeight="1" x14ac:dyDescent="0.15">
      <c r="A1" s="1093" t="s">
        <v>556</v>
      </c>
      <c r="B1" s="1093"/>
      <c r="C1" s="1093"/>
      <c r="D1" s="1093"/>
      <c r="E1" s="1093"/>
      <c r="F1" s="1093"/>
      <c r="G1" s="1093"/>
      <c r="H1" s="600"/>
      <c r="I1" s="600"/>
    </row>
    <row r="2" spans="1:18" s="46" customFormat="1" ht="9.9499999999999993" customHeight="1" x14ac:dyDescent="0.2">
      <c r="A2" s="1095" t="s">
        <v>1054</v>
      </c>
      <c r="B2" s="1095"/>
      <c r="C2" s="1095"/>
      <c r="D2" s="1095"/>
      <c r="E2" s="1095"/>
      <c r="F2" s="1095"/>
      <c r="G2" s="1095"/>
      <c r="H2" s="690"/>
      <c r="I2" s="288"/>
      <c r="J2" s="288"/>
    </row>
    <row r="3" spans="1:18" ht="7.9" customHeight="1" x14ac:dyDescent="0.15">
      <c r="A3" s="56"/>
      <c r="B3" s="56"/>
      <c r="C3" s="57"/>
      <c r="H3" s="13"/>
    </row>
    <row r="4" spans="1:18" s="57" customFormat="1" ht="27" x14ac:dyDescent="0.15">
      <c r="A4" s="58"/>
      <c r="B4" s="37" t="s">
        <v>893</v>
      </c>
      <c r="C4" s="22" t="s">
        <v>341</v>
      </c>
      <c r="D4" s="22" t="s">
        <v>334</v>
      </c>
      <c r="E4" s="22" t="s">
        <v>335</v>
      </c>
      <c r="F4" s="22" t="s">
        <v>336</v>
      </c>
      <c r="G4" s="23" t="s">
        <v>342</v>
      </c>
      <c r="H4" s="290"/>
      <c r="I4" s="59"/>
    </row>
    <row r="5" spans="1:18" ht="7.9" customHeight="1" x14ac:dyDescent="0.15">
      <c r="A5" s="60"/>
      <c r="B5" s="22"/>
      <c r="C5" s="22"/>
      <c r="D5" s="22"/>
      <c r="E5" s="22"/>
      <c r="F5" s="22"/>
      <c r="G5" s="23"/>
      <c r="H5" s="13"/>
      <c r="R5" s="53"/>
    </row>
    <row r="6" spans="1:18" ht="7.9" customHeight="1" x14ac:dyDescent="0.15">
      <c r="A6" s="1003" t="s">
        <v>552</v>
      </c>
      <c r="B6" s="1065">
        <v>5801</v>
      </c>
      <c r="C6" s="1065">
        <v>2833</v>
      </c>
      <c r="D6" s="1065">
        <v>1078</v>
      </c>
      <c r="E6" s="1065">
        <v>1694</v>
      </c>
      <c r="F6" s="1065">
        <v>1253</v>
      </c>
      <c r="G6" s="1065">
        <v>12660</v>
      </c>
      <c r="H6" s="600"/>
      <c r="I6" s="87"/>
      <c r="R6" s="53"/>
    </row>
    <row r="7" spans="1:18" ht="7.9" customHeight="1" x14ac:dyDescent="0.15">
      <c r="A7" s="32" t="s">
        <v>540</v>
      </c>
      <c r="B7" s="991">
        <v>1482</v>
      </c>
      <c r="C7" s="991">
        <v>609</v>
      </c>
      <c r="D7" s="991">
        <v>410</v>
      </c>
      <c r="E7" s="991">
        <v>343</v>
      </c>
      <c r="F7" s="991">
        <v>523</v>
      </c>
      <c r="G7" s="992">
        <v>3367</v>
      </c>
      <c r="H7" s="600"/>
      <c r="I7" s="291"/>
      <c r="R7" s="53"/>
    </row>
    <row r="8" spans="1:18" ht="7.9" customHeight="1" x14ac:dyDescent="0.15">
      <c r="A8" s="32" t="s">
        <v>551</v>
      </c>
      <c r="B8" s="76">
        <v>4319</v>
      </c>
      <c r="C8" s="76">
        <v>2224</v>
      </c>
      <c r="D8" s="76">
        <v>668</v>
      </c>
      <c r="E8" s="76">
        <v>1351</v>
      </c>
      <c r="F8" s="76">
        <v>730</v>
      </c>
      <c r="G8" s="992">
        <v>9292</v>
      </c>
      <c r="H8" s="600"/>
      <c r="I8" s="80"/>
      <c r="R8" s="53"/>
    </row>
    <row r="9" spans="1:18" s="65" customFormat="1" ht="7.9" customHeight="1" x14ac:dyDescent="0.15">
      <c r="A9" s="61"/>
      <c r="B9" s="991"/>
      <c r="C9" s="991"/>
      <c r="D9" s="991"/>
      <c r="E9" s="991"/>
      <c r="F9" s="991"/>
      <c r="G9" s="992"/>
      <c r="H9" s="600"/>
      <c r="I9" s="80"/>
      <c r="J9" s="13"/>
      <c r="K9" s="13"/>
      <c r="L9" s="13"/>
      <c r="M9" s="13"/>
      <c r="N9" s="13"/>
      <c r="O9" s="13"/>
      <c r="P9" s="13"/>
      <c r="Q9" s="13"/>
    </row>
    <row r="10" spans="1:18" ht="7.9" customHeight="1" x14ac:dyDescent="0.15">
      <c r="A10" s="1003" t="s">
        <v>553</v>
      </c>
      <c r="B10" s="1065">
        <v>6233</v>
      </c>
      <c r="C10" s="1065">
        <v>3442</v>
      </c>
      <c r="D10" s="1065">
        <v>1031</v>
      </c>
      <c r="E10" s="1065">
        <v>2070</v>
      </c>
      <c r="F10" s="1065">
        <v>1293</v>
      </c>
      <c r="G10" s="1065">
        <v>14070</v>
      </c>
      <c r="H10" s="600"/>
      <c r="R10" s="53"/>
    </row>
    <row r="11" spans="1:18" ht="7.9" customHeight="1" x14ac:dyDescent="0.15">
      <c r="A11" s="32" t="s">
        <v>540</v>
      </c>
      <c r="B11" s="67">
        <v>1534</v>
      </c>
      <c r="C11" s="67">
        <v>761</v>
      </c>
      <c r="D11" s="67">
        <v>446</v>
      </c>
      <c r="E11" s="67">
        <v>292</v>
      </c>
      <c r="F11" s="67">
        <v>489</v>
      </c>
      <c r="G11" s="992">
        <v>3522</v>
      </c>
      <c r="H11" s="623"/>
      <c r="I11" s="292"/>
      <c r="R11" s="53"/>
    </row>
    <row r="12" spans="1:18" s="39" customFormat="1" ht="7.9" customHeight="1" x14ac:dyDescent="0.25">
      <c r="A12" s="32" t="s">
        <v>551</v>
      </c>
      <c r="B12" s="67">
        <v>4699</v>
      </c>
      <c r="C12" s="67">
        <v>2682</v>
      </c>
      <c r="D12" s="67">
        <v>585</v>
      </c>
      <c r="E12" s="67">
        <v>1778</v>
      </c>
      <c r="F12" s="67">
        <v>804</v>
      </c>
      <c r="G12" s="992">
        <v>10548</v>
      </c>
      <c r="H12" s="624"/>
    </row>
    <row r="13" spans="1:18" s="39" customFormat="1" ht="7.9" customHeight="1" x14ac:dyDescent="0.25">
      <c r="B13" s="67"/>
      <c r="C13" s="67"/>
      <c r="D13" s="67"/>
      <c r="E13" s="67"/>
      <c r="F13" s="67"/>
      <c r="G13" s="992"/>
      <c r="H13" s="624"/>
    </row>
    <row r="14" spans="1:18" s="39" customFormat="1" ht="7.9" customHeight="1" x14ac:dyDescent="0.25">
      <c r="A14" s="1003" t="s">
        <v>98</v>
      </c>
      <c r="B14" s="1065">
        <v>12034</v>
      </c>
      <c r="C14" s="1065">
        <v>6276</v>
      </c>
      <c r="D14" s="1065">
        <v>2109</v>
      </c>
      <c r="E14" s="1065">
        <v>3765</v>
      </c>
      <c r="F14" s="1065">
        <v>2546</v>
      </c>
      <c r="G14" s="1065">
        <v>26730</v>
      </c>
      <c r="H14" s="624"/>
    </row>
    <row r="15" spans="1:18" s="39" customFormat="1" ht="7.9" customHeight="1" x14ac:dyDescent="0.25">
      <c r="A15" s="32" t="s">
        <v>540</v>
      </c>
      <c r="B15" s="67">
        <v>3016</v>
      </c>
      <c r="C15" s="67">
        <v>1370</v>
      </c>
      <c r="D15" s="67">
        <v>856</v>
      </c>
      <c r="E15" s="67">
        <v>635</v>
      </c>
      <c r="F15" s="67">
        <v>1012</v>
      </c>
      <c r="G15" s="992">
        <v>6890</v>
      </c>
      <c r="H15" s="624"/>
    </row>
    <row r="16" spans="1:18" s="39" customFormat="1" ht="7.9" customHeight="1" x14ac:dyDescent="0.25">
      <c r="A16" s="32" t="s">
        <v>551</v>
      </c>
      <c r="B16" s="67">
        <v>9018</v>
      </c>
      <c r="C16" s="67">
        <v>4906</v>
      </c>
      <c r="D16" s="67">
        <v>1253</v>
      </c>
      <c r="E16" s="67">
        <v>3129</v>
      </c>
      <c r="F16" s="67">
        <v>1534</v>
      </c>
      <c r="G16" s="992">
        <v>19840</v>
      </c>
      <c r="H16" s="624"/>
    </row>
    <row r="17" spans="1:25" s="65" customFormat="1" ht="7.9" customHeight="1" thickBot="1" x14ac:dyDescent="0.2">
      <c r="A17" s="1000"/>
      <c r="B17" s="1001"/>
      <c r="C17" s="1001"/>
      <c r="D17" s="1001"/>
      <c r="E17" s="1001"/>
      <c r="F17" s="1001"/>
      <c r="G17" s="1002"/>
      <c r="H17" s="782"/>
      <c r="I17" s="283"/>
    </row>
    <row r="18" spans="1:25" s="13" customFormat="1" ht="7.9" customHeight="1" thickTop="1" x14ac:dyDescent="0.15">
      <c r="A18" s="55" t="s">
        <v>1055</v>
      </c>
      <c r="B18" s="53"/>
      <c r="C18" s="53"/>
      <c r="D18" s="53"/>
      <c r="E18" s="53"/>
      <c r="F18" s="53"/>
      <c r="G18" s="53"/>
      <c r="H18" s="691"/>
      <c r="R18" s="53"/>
      <c r="S18" s="53"/>
      <c r="T18" s="53"/>
      <c r="U18" s="53"/>
      <c r="V18" s="53"/>
      <c r="W18" s="53"/>
      <c r="X18" s="53"/>
    </row>
    <row r="19" spans="1:25" ht="7.9" customHeight="1" x14ac:dyDescent="0.15">
      <c r="A19" s="431" t="s">
        <v>557</v>
      </c>
      <c r="B19" s="275"/>
      <c r="C19" s="13"/>
      <c r="D19" s="13"/>
      <c r="E19" s="13"/>
      <c r="F19" s="13"/>
      <c r="G19" s="13"/>
      <c r="H19" s="13"/>
    </row>
    <row r="20" spans="1:25" s="13" customFormat="1" ht="7.9" customHeight="1" x14ac:dyDescent="0.15">
      <c r="S20" s="53"/>
      <c r="T20" s="53"/>
      <c r="U20" s="53"/>
      <c r="V20" s="53"/>
      <c r="W20" s="53"/>
      <c r="X20" s="53"/>
      <c r="Y20" s="53"/>
    </row>
    <row r="21" spans="1:25" ht="7.9" customHeight="1" x14ac:dyDescent="0.15"/>
    <row r="22" spans="1:25" ht="7.9" customHeight="1" x14ac:dyDescent="0.15"/>
    <row r="23" spans="1:25" ht="7.9" customHeight="1" x14ac:dyDescent="0.15"/>
    <row r="24" spans="1:25" ht="7.9" customHeight="1" x14ac:dyDescent="0.15"/>
    <row r="25" spans="1:25" ht="7.9" customHeight="1" x14ac:dyDescent="0.15"/>
    <row r="26" spans="1:25" ht="7.9" customHeight="1" x14ac:dyDescent="0.15"/>
    <row r="27" spans="1:25" ht="7.9" customHeight="1" x14ac:dyDescent="0.15"/>
    <row r="28" spans="1:25" ht="7.9" customHeight="1" x14ac:dyDescent="0.15"/>
    <row r="29" spans="1:25" ht="7.9" customHeight="1" x14ac:dyDescent="0.15"/>
    <row r="30" spans="1:25" ht="7.9" customHeight="1" x14ac:dyDescent="0.15"/>
  </sheetData>
  <mergeCells count="2">
    <mergeCell ref="A1:G1"/>
    <mergeCell ref="A2:G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0"/>
  <dimension ref="A1:K38"/>
  <sheetViews>
    <sheetView zoomScale="130" zoomScaleNormal="130" workbookViewId="0">
      <selection sqref="A1:H1"/>
    </sheetView>
  </sheetViews>
  <sheetFormatPr baseColWidth="10" defaultRowHeight="9.9499999999999993" customHeight="1" x14ac:dyDescent="0.25"/>
  <cols>
    <col min="1" max="1" width="27.42578125" style="16" customWidth="1"/>
    <col min="2" max="2" width="7" style="16" customWidth="1"/>
    <col min="3" max="6" width="6.7109375" style="16" customWidth="1"/>
    <col min="7" max="7" width="6.85546875" style="16" customWidth="1"/>
    <col min="8" max="8" width="10.28515625" style="16" customWidth="1"/>
    <col min="9" max="9" width="6.5703125" style="231" customWidth="1"/>
    <col min="10" max="11" width="11.42578125" style="231" customWidth="1"/>
    <col min="12" max="16384" width="11.42578125" style="16"/>
  </cols>
  <sheetData>
    <row r="1" spans="1:11" ht="15" customHeight="1" x14ac:dyDescent="0.25">
      <c r="A1" s="1093" t="s">
        <v>126</v>
      </c>
      <c r="B1" s="1093"/>
      <c r="C1" s="1093"/>
      <c r="D1" s="1093"/>
      <c r="E1" s="1093"/>
      <c r="F1" s="1093"/>
      <c r="G1" s="1093"/>
      <c r="H1" s="1093"/>
      <c r="I1" s="548"/>
      <c r="J1" s="548"/>
      <c r="K1" s="548"/>
    </row>
    <row r="2" spans="1:11" ht="9.9499999999999993" customHeight="1" x14ac:dyDescent="0.25">
      <c r="A2" s="1095" t="s">
        <v>958</v>
      </c>
      <c r="B2" s="1095"/>
      <c r="C2" s="1095"/>
      <c r="D2" s="1095"/>
      <c r="E2" s="1095"/>
      <c r="F2" s="1095"/>
      <c r="G2" s="1095"/>
      <c r="H2" s="1095"/>
    </row>
    <row r="3" spans="1:11" ht="7.9" customHeight="1" x14ac:dyDescent="0.25"/>
    <row r="4" spans="1:11" s="213" customFormat="1" ht="20.100000000000001" customHeight="1" x14ac:dyDescent="0.25">
      <c r="A4" s="16"/>
      <c r="B4" s="37" t="s">
        <v>893</v>
      </c>
      <c r="C4" s="206" t="s">
        <v>40</v>
      </c>
      <c r="D4" s="206" t="s">
        <v>334</v>
      </c>
      <c r="E4" s="206" t="s">
        <v>335</v>
      </c>
      <c r="F4" s="206" t="s">
        <v>336</v>
      </c>
      <c r="G4" s="205" t="s">
        <v>86</v>
      </c>
      <c r="H4" s="206" t="s">
        <v>87</v>
      </c>
      <c r="I4" s="265"/>
      <c r="J4" s="265"/>
      <c r="K4" s="265"/>
    </row>
    <row r="5" spans="1:11" ht="7.9" customHeight="1" x14ac:dyDescent="0.25"/>
    <row r="6" spans="1:11" ht="7.9" customHeight="1" x14ac:dyDescent="0.25">
      <c r="A6" s="1068" t="s">
        <v>477</v>
      </c>
      <c r="B6" s="1069">
        <f>SUM(B7:B9)</f>
        <v>3275</v>
      </c>
      <c r="C6" s="1070">
        <f t="shared" ref="C6:H6" si="0">SUM(C7:C9)</f>
        <v>2179</v>
      </c>
      <c r="D6" s="1070">
        <f t="shared" si="0"/>
        <v>1133</v>
      </c>
      <c r="E6" s="1070">
        <f t="shared" si="0"/>
        <v>1566</v>
      </c>
      <c r="F6" s="1070">
        <f t="shared" si="0"/>
        <v>1953</v>
      </c>
      <c r="G6" s="1065">
        <f t="shared" si="0"/>
        <v>10106</v>
      </c>
      <c r="H6" s="1070">
        <f t="shared" si="0"/>
        <v>158123</v>
      </c>
    </row>
    <row r="7" spans="1:11" ht="7.9" customHeight="1" x14ac:dyDescent="0.25">
      <c r="A7" s="186" t="s">
        <v>88</v>
      </c>
      <c r="B7" s="407">
        <v>1392</v>
      </c>
      <c r="C7" s="407">
        <v>943</v>
      </c>
      <c r="D7" s="407">
        <v>545</v>
      </c>
      <c r="E7" s="407">
        <v>680</v>
      </c>
      <c r="F7" s="407">
        <v>833</v>
      </c>
      <c r="G7" s="409">
        <f>SUM(B7:F7)</f>
        <v>4393</v>
      </c>
      <c r="H7" s="381">
        <v>63477</v>
      </c>
    </row>
    <row r="8" spans="1:11" ht="7.9" customHeight="1" x14ac:dyDescent="0.25">
      <c r="A8" s="186" t="s">
        <v>89</v>
      </c>
      <c r="B8" s="407">
        <v>706</v>
      </c>
      <c r="C8" s="407">
        <v>375</v>
      </c>
      <c r="D8" s="407">
        <v>184</v>
      </c>
      <c r="E8" s="407">
        <v>321</v>
      </c>
      <c r="F8" s="407">
        <v>407</v>
      </c>
      <c r="G8" s="409">
        <f t="shared" ref="G8:G9" si="1">SUM(B8:F8)</f>
        <v>1993</v>
      </c>
      <c r="H8" s="381">
        <v>41604</v>
      </c>
    </row>
    <row r="9" spans="1:11" ht="7.9" customHeight="1" x14ac:dyDescent="0.25">
      <c r="A9" s="186" t="s">
        <v>90</v>
      </c>
      <c r="B9" s="407">
        <v>1177</v>
      </c>
      <c r="C9" s="407">
        <v>861</v>
      </c>
      <c r="D9" s="407">
        <v>404</v>
      </c>
      <c r="E9" s="407">
        <v>565</v>
      </c>
      <c r="F9" s="407">
        <v>713</v>
      </c>
      <c r="G9" s="409">
        <f t="shared" si="1"/>
        <v>3720</v>
      </c>
      <c r="H9" s="381">
        <v>53042</v>
      </c>
    </row>
    <row r="10" spans="1:11" ht="7.9" customHeight="1" x14ac:dyDescent="0.25">
      <c r="A10" s="214"/>
      <c r="B10" s="214"/>
      <c r="C10" s="215"/>
      <c r="D10" s="215"/>
      <c r="E10" s="215"/>
      <c r="F10" s="215"/>
      <c r="G10" s="410"/>
      <c r="H10" s="215"/>
    </row>
    <row r="11" spans="1:11" ht="7.9" customHeight="1" x14ac:dyDescent="0.25">
      <c r="A11" s="1068" t="s">
        <v>594</v>
      </c>
      <c r="B11" s="1069">
        <f>B12+B14+B16</f>
        <v>429247</v>
      </c>
      <c r="C11" s="1070">
        <f t="shared" ref="C11:H11" si="2">C12+C14+C16</f>
        <v>220941</v>
      </c>
      <c r="D11" s="1070">
        <f t="shared" si="2"/>
        <v>102231</v>
      </c>
      <c r="E11" s="1070">
        <f t="shared" si="2"/>
        <v>138145</v>
      </c>
      <c r="F11" s="1070">
        <f t="shared" si="2"/>
        <v>193918</v>
      </c>
      <c r="G11" s="1065">
        <f t="shared" si="2"/>
        <v>1084482</v>
      </c>
      <c r="H11" s="1070">
        <f t="shared" si="2"/>
        <v>15923097</v>
      </c>
      <c r="J11" s="539"/>
      <c r="K11" s="366"/>
    </row>
    <row r="12" spans="1:11" ht="7.9" customHeight="1" x14ac:dyDescent="0.25">
      <c r="A12" s="186" t="s">
        <v>88</v>
      </c>
      <c r="B12" s="408">
        <v>223571</v>
      </c>
      <c r="C12" s="408">
        <v>125526</v>
      </c>
      <c r="D12" s="408">
        <v>53083</v>
      </c>
      <c r="E12" s="408">
        <v>76272</v>
      </c>
      <c r="F12" s="408">
        <v>101794</v>
      </c>
      <c r="G12" s="409">
        <f>SUM(B12:F12)</f>
        <v>580246</v>
      </c>
      <c r="H12" s="381">
        <v>8520612</v>
      </c>
      <c r="J12" s="354"/>
      <c r="K12" s="233"/>
    </row>
    <row r="13" spans="1:11" ht="7.9" customHeight="1" x14ac:dyDescent="0.25">
      <c r="A13" s="216" t="s">
        <v>91</v>
      </c>
      <c r="B13" s="831">
        <v>0.3</v>
      </c>
      <c r="C13" s="831">
        <v>0.29399999999999998</v>
      </c>
      <c r="D13" s="831">
        <v>0.28399999999999997</v>
      </c>
      <c r="E13" s="831">
        <v>0.28599999999999998</v>
      </c>
      <c r="F13" s="831">
        <v>0.29499999999999998</v>
      </c>
      <c r="G13" s="832">
        <v>0.29399999999999998</v>
      </c>
      <c r="H13" s="833">
        <v>0.31</v>
      </c>
      <c r="J13" s="329"/>
      <c r="K13" s="233"/>
    </row>
    <row r="14" spans="1:11" ht="7.9" customHeight="1" x14ac:dyDescent="0.25">
      <c r="A14" s="186" t="s">
        <v>89</v>
      </c>
      <c r="B14" s="408">
        <v>43538</v>
      </c>
      <c r="C14" s="408">
        <v>19031</v>
      </c>
      <c r="D14" s="408">
        <v>10145</v>
      </c>
      <c r="E14" s="408">
        <v>17428</v>
      </c>
      <c r="F14" s="408">
        <v>21956</v>
      </c>
      <c r="G14" s="409">
        <f>SUM(B14:F14)</f>
        <v>112098</v>
      </c>
      <c r="H14" s="381">
        <v>2104578</v>
      </c>
      <c r="J14" s="354"/>
      <c r="K14" s="233"/>
    </row>
    <row r="15" spans="1:11" ht="7.9" customHeight="1" x14ac:dyDescent="0.25">
      <c r="A15" s="216" t="s">
        <v>91</v>
      </c>
      <c r="B15" s="834">
        <v>0.35799999999999998</v>
      </c>
      <c r="C15" s="834">
        <v>0.30399999999999999</v>
      </c>
      <c r="D15" s="834">
        <v>0.32500000000000001</v>
      </c>
      <c r="E15" s="834">
        <v>0.309</v>
      </c>
      <c r="F15" s="834">
        <v>0.33500000000000002</v>
      </c>
      <c r="G15" s="832">
        <v>0.33400000000000002</v>
      </c>
      <c r="H15" s="835">
        <v>0.32200000000000001</v>
      </c>
      <c r="J15" s="329"/>
      <c r="K15" s="233"/>
    </row>
    <row r="16" spans="1:11" ht="7.9" customHeight="1" x14ac:dyDescent="0.25">
      <c r="A16" s="186" t="s">
        <v>90</v>
      </c>
      <c r="B16" s="408">
        <v>162138</v>
      </c>
      <c r="C16" s="408">
        <v>76384</v>
      </c>
      <c r="D16" s="408">
        <v>39003</v>
      </c>
      <c r="E16" s="408">
        <v>44445</v>
      </c>
      <c r="F16" s="408">
        <v>70168</v>
      </c>
      <c r="G16" s="409">
        <f>SUM(B16:F16)</f>
        <v>392138</v>
      </c>
      <c r="H16" s="381">
        <v>5297907</v>
      </c>
      <c r="J16" s="354"/>
      <c r="K16" s="233"/>
    </row>
    <row r="17" spans="1:11" ht="7.9" customHeight="1" x14ac:dyDescent="0.25">
      <c r="A17" s="167" t="s">
        <v>596</v>
      </c>
      <c r="B17" s="408">
        <v>511</v>
      </c>
      <c r="C17" s="408">
        <v>238</v>
      </c>
      <c r="D17" s="408">
        <v>155</v>
      </c>
      <c r="E17" s="408">
        <v>274</v>
      </c>
      <c r="F17" s="408">
        <v>219</v>
      </c>
      <c r="G17" s="409">
        <f>SUM(B17:F17)</f>
        <v>1397</v>
      </c>
      <c r="H17" s="381">
        <v>26482</v>
      </c>
      <c r="J17" s="601"/>
      <c r="K17" s="233"/>
    </row>
    <row r="18" spans="1:11" ht="7.9" customHeight="1" x14ac:dyDescent="0.25">
      <c r="A18" s="167" t="s">
        <v>595</v>
      </c>
      <c r="B18" s="408">
        <v>859</v>
      </c>
      <c r="C18" s="408">
        <v>871</v>
      </c>
      <c r="D18" s="408">
        <v>96</v>
      </c>
      <c r="E18" s="408">
        <v>408</v>
      </c>
      <c r="F18" s="408">
        <v>477</v>
      </c>
      <c r="G18" s="409">
        <f>SUM(B18:F18)</f>
        <v>2711</v>
      </c>
      <c r="H18" s="381">
        <v>51588</v>
      </c>
      <c r="J18" s="601"/>
      <c r="K18" s="233"/>
    </row>
    <row r="19" spans="1:11" ht="7.9" customHeight="1" x14ac:dyDescent="0.25">
      <c r="A19" s="495" t="s">
        <v>528</v>
      </c>
      <c r="B19" s="836">
        <v>0.52100000000000002</v>
      </c>
      <c r="C19" s="836">
        <v>0.49</v>
      </c>
      <c r="D19" s="836">
        <v>0.51600000000000001</v>
      </c>
      <c r="E19" s="836">
        <v>0.498</v>
      </c>
      <c r="F19" s="836">
        <v>0.50900000000000001</v>
      </c>
      <c r="G19" s="837">
        <v>0.51</v>
      </c>
      <c r="H19" s="833">
        <v>0.49099999999999999</v>
      </c>
      <c r="J19" s="603"/>
      <c r="K19" s="233"/>
    </row>
    <row r="20" spans="1:11" ht="7.9" customHeight="1" x14ac:dyDescent="0.25">
      <c r="A20" s="214"/>
      <c r="C20" s="215"/>
      <c r="E20" s="215"/>
      <c r="G20" s="410"/>
      <c r="H20" s="215"/>
    </row>
    <row r="21" spans="1:11" ht="7.9" customHeight="1" x14ac:dyDescent="0.25">
      <c r="A21" s="1071" t="s">
        <v>92</v>
      </c>
      <c r="B21" s="1072">
        <f>B11/B36</f>
        <v>0.30744168057356092</v>
      </c>
      <c r="C21" s="1072">
        <f t="shared" ref="C21:H21" si="3">C11/C36</f>
        <v>0.27179959698947692</v>
      </c>
      <c r="D21" s="1072">
        <f t="shared" si="3"/>
        <v>0.33303471371608767</v>
      </c>
      <c r="E21" s="1072">
        <f t="shared" si="3"/>
        <v>0.24401682302090161</v>
      </c>
      <c r="F21" s="1072">
        <f t="shared" si="3"/>
        <v>0.28776169192323903</v>
      </c>
      <c r="G21" s="1072">
        <f t="shared" si="3"/>
        <v>0.28872915265040189</v>
      </c>
      <c r="H21" s="1072">
        <f t="shared" si="3"/>
        <v>0.24641732165022429</v>
      </c>
    </row>
    <row r="22" spans="1:11" s="113" customFormat="1" ht="7.9" customHeight="1" x14ac:dyDescent="0.25">
      <c r="A22" s="495" t="s">
        <v>91</v>
      </c>
      <c r="B22" s="838">
        <v>0.38900000000000001</v>
      </c>
      <c r="C22" s="838">
        <v>0.36199999999999999</v>
      </c>
      <c r="D22" s="838">
        <v>0.377</v>
      </c>
      <c r="E22" s="838">
        <v>0.35699999999999998</v>
      </c>
      <c r="F22" s="838">
        <v>0.377</v>
      </c>
      <c r="G22" s="839">
        <v>0.376</v>
      </c>
      <c r="H22" s="838">
        <v>0.372</v>
      </c>
      <c r="I22" s="233"/>
      <c r="J22" s="233"/>
      <c r="K22" s="233"/>
    </row>
    <row r="23" spans="1:11" ht="7.9" customHeight="1" x14ac:dyDescent="0.25">
      <c r="A23" s="218"/>
      <c r="C23" s="215"/>
      <c r="E23" s="215"/>
      <c r="G23" s="737"/>
      <c r="H23" s="738"/>
    </row>
    <row r="24" spans="1:11" ht="7.9" customHeight="1" x14ac:dyDescent="0.25">
      <c r="A24" s="1004" t="s">
        <v>1030</v>
      </c>
      <c r="B24" s="1073"/>
      <c r="C24" s="1073"/>
      <c r="D24" s="1073"/>
      <c r="E24" s="1074"/>
      <c r="F24" s="1074"/>
      <c r="G24" s="1075">
        <v>37</v>
      </c>
      <c r="H24" s="1010">
        <v>1153</v>
      </c>
    </row>
    <row r="25" spans="1:11" ht="7.9" customHeight="1" x14ac:dyDescent="0.25">
      <c r="A25" s="216" t="s">
        <v>93</v>
      </c>
      <c r="B25" s="216"/>
      <c r="C25" s="217"/>
      <c r="D25" s="217"/>
      <c r="E25" s="217"/>
      <c r="F25" s="217"/>
      <c r="G25" s="411">
        <f>3/G24</f>
        <v>8.1081081081081086E-2</v>
      </c>
      <c r="H25" s="324">
        <f>224/H24</f>
        <v>0.194275802254987</v>
      </c>
    </row>
    <row r="26" spans="1:11" ht="7.9" customHeight="1" thickBot="1" x14ac:dyDescent="0.3">
      <c r="A26" s="1000"/>
      <c r="B26" s="1001"/>
      <c r="C26" s="1001"/>
      <c r="D26" s="1001"/>
      <c r="E26" s="1001"/>
      <c r="F26" s="1001"/>
      <c r="G26" s="1002"/>
      <c r="H26" s="1002"/>
    </row>
    <row r="27" spans="1:11" ht="7.9" customHeight="1" thickTop="1" x14ac:dyDescent="0.25">
      <c r="A27" s="127" t="s">
        <v>713</v>
      </c>
      <c r="B27" s="212"/>
      <c r="C27" s="212"/>
      <c r="D27" s="212"/>
      <c r="E27" s="212"/>
      <c r="F27" s="212"/>
      <c r="G27" s="212"/>
      <c r="H27" s="212"/>
    </row>
    <row r="28" spans="1:11" ht="7.9" customHeight="1" x14ac:dyDescent="0.25">
      <c r="A28" s="211" t="s">
        <v>202</v>
      </c>
      <c r="B28" s="211"/>
      <c r="C28" s="211"/>
      <c r="D28" s="211"/>
      <c r="E28" s="211"/>
      <c r="F28" s="211"/>
      <c r="G28" s="211"/>
      <c r="H28" s="211"/>
    </row>
    <row r="29" spans="1:11" ht="7.9" customHeight="1" x14ac:dyDescent="0.25">
      <c r="A29" s="211" t="s">
        <v>203</v>
      </c>
      <c r="C29" s="211"/>
      <c r="D29" s="211"/>
      <c r="E29" s="211"/>
      <c r="F29" s="211"/>
      <c r="G29" s="211"/>
      <c r="H29" s="211"/>
    </row>
    <row r="30" spans="1:11" ht="7.9" customHeight="1" x14ac:dyDescent="0.25">
      <c r="A30" s="117" t="s">
        <v>1095</v>
      </c>
      <c r="B30" s="79"/>
      <c r="C30" s="211"/>
      <c r="D30" s="211"/>
      <c r="E30" s="211"/>
      <c r="F30" s="211"/>
      <c r="G30" s="211"/>
      <c r="H30" s="211"/>
    </row>
    <row r="31" spans="1:11" ht="7.9" customHeight="1" x14ac:dyDescent="0.25">
      <c r="A31" s="117" t="s">
        <v>1096</v>
      </c>
      <c r="B31" s="79"/>
      <c r="C31" s="211"/>
      <c r="D31" s="211"/>
      <c r="E31" s="211"/>
      <c r="F31" s="211"/>
      <c r="G31" s="211"/>
      <c r="H31" s="211"/>
    </row>
    <row r="32" spans="1:11" ht="7.9" customHeight="1" x14ac:dyDescent="0.25">
      <c r="A32" s="79" t="s">
        <v>529</v>
      </c>
    </row>
    <row r="33" spans="1:8" ht="7.9" customHeight="1" x14ac:dyDescent="0.25"/>
    <row r="34" spans="1:8" ht="7.9" customHeight="1" x14ac:dyDescent="0.25"/>
    <row r="35" spans="1:8" ht="7.9" customHeight="1" x14ac:dyDescent="0.25"/>
    <row r="36" spans="1:8" ht="7.9" customHeight="1" x14ac:dyDescent="0.25">
      <c r="A36" s="824" t="s">
        <v>959</v>
      </c>
      <c r="B36" s="824">
        <v>1396190</v>
      </c>
      <c r="C36" s="824">
        <v>812882</v>
      </c>
      <c r="D36" s="824">
        <v>306968</v>
      </c>
      <c r="E36" s="824">
        <v>566129</v>
      </c>
      <c r="F36" s="824">
        <v>673884</v>
      </c>
      <c r="G36" s="824">
        <v>3756053</v>
      </c>
      <c r="H36" s="824">
        <v>64618416</v>
      </c>
    </row>
    <row r="37" spans="1:8" ht="13.5" customHeight="1" x14ac:dyDescent="0.25">
      <c r="A37" s="819"/>
    </row>
    <row r="38" spans="1:8" ht="7.9" customHeight="1" x14ac:dyDescent="0.25">
      <c r="A38" s="602"/>
      <c r="B38" s="602"/>
      <c r="C38" s="602"/>
      <c r="D38" s="602"/>
      <c r="E38" s="602"/>
      <c r="F38" s="602"/>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1"/>
  <dimension ref="A1:M32"/>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6.5703125" style="231" customWidth="1"/>
    <col min="10" max="11" width="11.42578125" style="231" customWidth="1"/>
    <col min="12" max="16384" width="11.42578125" style="16"/>
  </cols>
  <sheetData>
    <row r="1" spans="1:11" ht="15" customHeight="1" x14ac:dyDescent="0.25">
      <c r="A1" s="1093" t="s">
        <v>109</v>
      </c>
      <c r="B1" s="1093"/>
      <c r="C1" s="1093"/>
      <c r="D1" s="1093"/>
      <c r="E1" s="1093"/>
      <c r="F1" s="1093"/>
      <c r="G1" s="1093"/>
      <c r="H1" s="1093"/>
      <c r="I1" s="548"/>
      <c r="J1" s="233"/>
      <c r="K1" s="233"/>
    </row>
    <row r="2" spans="1:11" ht="9.9499999999999993" customHeight="1" x14ac:dyDescent="0.25">
      <c r="A2" s="1095" t="s">
        <v>1038</v>
      </c>
      <c r="B2" s="1095"/>
      <c r="C2" s="1095"/>
      <c r="D2" s="1095"/>
      <c r="E2" s="1095"/>
      <c r="F2" s="1095"/>
      <c r="G2" s="1095"/>
      <c r="H2" s="1095"/>
    </row>
    <row r="3" spans="1:11" s="213" customFormat="1" ht="7.9" customHeight="1" x14ac:dyDescent="0.25">
      <c r="A3" s="16"/>
      <c r="B3" s="16"/>
      <c r="C3" s="16"/>
      <c r="D3" s="16"/>
      <c r="E3" s="16"/>
      <c r="F3" s="16"/>
      <c r="G3" s="16"/>
      <c r="H3" s="16"/>
      <c r="I3" s="265"/>
      <c r="J3" s="265"/>
      <c r="K3" s="265"/>
    </row>
    <row r="4" spans="1:11" ht="20.100000000000001" customHeight="1" x14ac:dyDescent="0.25">
      <c r="B4" s="37" t="s">
        <v>893</v>
      </c>
      <c r="C4" s="295" t="s">
        <v>40</v>
      </c>
      <c r="D4" s="295" t="s">
        <v>334</v>
      </c>
      <c r="E4" s="295" t="s">
        <v>335</v>
      </c>
      <c r="F4" s="295" t="s">
        <v>336</v>
      </c>
      <c r="G4" s="412" t="s">
        <v>342</v>
      </c>
      <c r="H4" s="413" t="s">
        <v>338</v>
      </c>
      <c r="J4" s="265"/>
      <c r="K4" s="265"/>
    </row>
    <row r="5" spans="1:11" ht="7.9" customHeight="1" x14ac:dyDescent="0.25">
      <c r="G5" s="153"/>
      <c r="H5" s="153"/>
    </row>
    <row r="6" spans="1:11" ht="7.9" customHeight="1" x14ac:dyDescent="0.25">
      <c r="A6" s="1068" t="s">
        <v>292</v>
      </c>
      <c r="B6" s="1076">
        <f>SUM(B7:B10)</f>
        <v>112</v>
      </c>
      <c r="C6" s="1076">
        <f t="shared" ref="C6:H6" si="0">SUM(C7:C10)</f>
        <v>54</v>
      </c>
      <c r="D6" s="1076">
        <f t="shared" si="0"/>
        <v>11</v>
      </c>
      <c r="E6" s="1076">
        <f t="shared" si="0"/>
        <v>25</v>
      </c>
      <c r="F6" s="1076">
        <f t="shared" si="0"/>
        <v>45</v>
      </c>
      <c r="G6" s="1077">
        <f t="shared" si="0"/>
        <v>247</v>
      </c>
      <c r="H6" s="1078">
        <f t="shared" si="0"/>
        <v>4516</v>
      </c>
    </row>
    <row r="7" spans="1:11" ht="7.9" customHeight="1" x14ac:dyDescent="0.25">
      <c r="A7" s="179" t="s">
        <v>826</v>
      </c>
      <c r="B7" s="398">
        <v>23</v>
      </c>
      <c r="C7" s="398">
        <v>14</v>
      </c>
      <c r="D7" s="398">
        <v>3</v>
      </c>
      <c r="E7" s="398">
        <v>2</v>
      </c>
      <c r="F7" s="398">
        <v>10</v>
      </c>
      <c r="G7" s="401">
        <v>52</v>
      </c>
      <c r="H7" s="398">
        <v>804</v>
      </c>
    </row>
    <row r="8" spans="1:11" ht="7.9" customHeight="1" x14ac:dyDescent="0.25">
      <c r="A8" s="179" t="s">
        <v>827</v>
      </c>
      <c r="B8" s="398">
        <v>24</v>
      </c>
      <c r="C8" s="398">
        <v>3</v>
      </c>
      <c r="D8" s="398">
        <v>1</v>
      </c>
      <c r="E8" s="398">
        <v>6</v>
      </c>
      <c r="F8" s="398">
        <v>6</v>
      </c>
      <c r="G8" s="401">
        <v>40</v>
      </c>
      <c r="H8" s="398">
        <v>985</v>
      </c>
    </row>
    <row r="9" spans="1:11" ht="7.9" customHeight="1" x14ac:dyDescent="0.25">
      <c r="A9" s="179" t="s">
        <v>828</v>
      </c>
      <c r="B9" s="398">
        <v>63</v>
      </c>
      <c r="C9" s="398">
        <v>37</v>
      </c>
      <c r="D9" s="398">
        <v>7</v>
      </c>
      <c r="E9" s="398">
        <v>16</v>
      </c>
      <c r="F9" s="398">
        <v>29</v>
      </c>
      <c r="G9" s="401">
        <v>152</v>
      </c>
      <c r="H9" s="398">
        <v>2589</v>
      </c>
    </row>
    <row r="10" spans="1:11" ht="7.9" customHeight="1" x14ac:dyDescent="0.25">
      <c r="A10" s="179" t="s">
        <v>829</v>
      </c>
      <c r="B10" s="398">
        <v>2</v>
      </c>
      <c r="C10" s="398">
        <v>0</v>
      </c>
      <c r="D10" s="398">
        <v>0</v>
      </c>
      <c r="E10" s="398">
        <v>1</v>
      </c>
      <c r="F10" s="398">
        <v>0</v>
      </c>
      <c r="G10" s="401">
        <v>3</v>
      </c>
      <c r="H10" s="398">
        <v>138</v>
      </c>
    </row>
    <row r="11" spans="1:11" ht="7.9" customHeight="1" x14ac:dyDescent="0.25">
      <c r="B11" s="298"/>
      <c r="C11" s="298"/>
      <c r="D11" s="298"/>
      <c r="E11" s="298"/>
      <c r="F11" s="298"/>
      <c r="G11" s="415"/>
      <c r="H11" s="416"/>
    </row>
    <row r="12" spans="1:11" ht="7.9" customHeight="1" x14ac:dyDescent="0.25">
      <c r="A12" s="1068" t="s">
        <v>830</v>
      </c>
      <c r="B12" s="1076">
        <v>115</v>
      </c>
      <c r="C12" s="1076">
        <v>53</v>
      </c>
      <c r="D12" s="1076">
        <v>28</v>
      </c>
      <c r="E12" s="1076">
        <v>39</v>
      </c>
      <c r="F12" s="1076">
        <v>57</v>
      </c>
      <c r="G12" s="1077">
        <v>292</v>
      </c>
      <c r="H12" s="1078">
        <v>6508</v>
      </c>
    </row>
    <row r="13" spans="1:11" ht="7.9" customHeight="1" x14ac:dyDescent="0.25">
      <c r="A13" s="179"/>
      <c r="B13" s="298"/>
      <c r="C13" s="298"/>
      <c r="D13" s="298"/>
      <c r="E13" s="298"/>
      <c r="F13" s="298"/>
      <c r="G13" s="415"/>
      <c r="H13" s="416"/>
    </row>
    <row r="14" spans="1:11" ht="7.9" customHeight="1" x14ac:dyDescent="0.25">
      <c r="A14" s="1068" t="s">
        <v>831</v>
      </c>
      <c r="B14" s="1076">
        <v>20</v>
      </c>
      <c r="C14" s="1076">
        <v>16</v>
      </c>
      <c r="D14" s="1076">
        <v>3</v>
      </c>
      <c r="E14" s="1076">
        <v>16</v>
      </c>
      <c r="F14" s="1076">
        <v>16</v>
      </c>
      <c r="G14" s="1077">
        <v>71</v>
      </c>
      <c r="H14" s="1078">
        <v>2071</v>
      </c>
    </row>
    <row r="15" spans="1:11" ht="7.9" customHeight="1" x14ac:dyDescent="0.25">
      <c r="A15" s="179"/>
      <c r="B15" s="298"/>
      <c r="C15" s="298"/>
      <c r="D15" s="298"/>
      <c r="E15" s="298"/>
      <c r="F15" s="298"/>
      <c r="G15" s="415"/>
      <c r="H15" s="416"/>
    </row>
    <row r="16" spans="1:11" ht="7.9" customHeight="1" x14ac:dyDescent="0.25">
      <c r="A16" s="1068" t="s">
        <v>280</v>
      </c>
      <c r="B16" s="1076">
        <f>B6+B12+B14</f>
        <v>247</v>
      </c>
      <c r="C16" s="1076">
        <f t="shared" ref="C16:H16" si="1">C6+C12+C14</f>
        <v>123</v>
      </c>
      <c r="D16" s="1076">
        <f t="shared" si="1"/>
        <v>42</v>
      </c>
      <c r="E16" s="1076">
        <f t="shared" si="1"/>
        <v>80</v>
      </c>
      <c r="F16" s="1076">
        <f t="shared" si="1"/>
        <v>118</v>
      </c>
      <c r="G16" s="1077">
        <f t="shared" si="1"/>
        <v>610</v>
      </c>
      <c r="H16" s="1078">
        <f t="shared" si="1"/>
        <v>13095</v>
      </c>
      <c r="I16" s="821"/>
    </row>
    <row r="17" spans="1:13" ht="7.9" customHeight="1" x14ac:dyDescent="0.25">
      <c r="A17" s="179"/>
      <c r="B17" s="298"/>
      <c r="C17" s="298"/>
      <c r="D17" s="298"/>
      <c r="E17" s="298"/>
      <c r="F17" s="298"/>
      <c r="G17" s="415"/>
      <c r="H17" s="416"/>
    </row>
    <row r="18" spans="1:13" ht="7.9" customHeight="1" x14ac:dyDescent="0.25">
      <c r="A18" s="1068" t="s">
        <v>1042</v>
      </c>
      <c r="B18" s="1076"/>
      <c r="C18" s="1076"/>
      <c r="D18" s="1076"/>
      <c r="E18" s="1076"/>
      <c r="F18" s="1076"/>
      <c r="G18" s="1077"/>
      <c r="H18" s="1078"/>
      <c r="I18" s="886"/>
      <c r="J18" s="886"/>
      <c r="K18" s="886"/>
      <c r="L18" s="886"/>
      <c r="M18" s="886"/>
    </row>
    <row r="19" spans="1:13" ht="7.9" customHeight="1" x14ac:dyDescent="0.25">
      <c r="A19" s="179" t="s">
        <v>1039</v>
      </c>
      <c r="B19" s="398">
        <v>36</v>
      </c>
      <c r="C19" s="398">
        <v>10</v>
      </c>
      <c r="D19" s="398">
        <v>3</v>
      </c>
      <c r="E19" s="398">
        <v>5</v>
      </c>
      <c r="F19" s="398">
        <v>4</v>
      </c>
      <c r="G19" s="401">
        <v>58</v>
      </c>
      <c r="H19" s="398">
        <v>988</v>
      </c>
      <c r="I19" s="886"/>
      <c r="J19" s="886"/>
      <c r="K19" s="886"/>
      <c r="L19" s="886"/>
      <c r="M19" s="886"/>
    </row>
    <row r="20" spans="1:13" ht="7.9" customHeight="1" x14ac:dyDescent="0.25">
      <c r="A20" s="179" t="s">
        <v>1040</v>
      </c>
      <c r="B20" s="398">
        <v>27</v>
      </c>
      <c r="C20" s="398">
        <v>5</v>
      </c>
      <c r="D20" s="398">
        <v>3</v>
      </c>
      <c r="E20" s="398">
        <v>4</v>
      </c>
      <c r="F20" s="398">
        <v>3</v>
      </c>
      <c r="G20" s="401">
        <v>42</v>
      </c>
      <c r="H20" s="398">
        <v>718</v>
      </c>
      <c r="I20" s="886"/>
      <c r="J20" s="886"/>
      <c r="K20" s="886"/>
      <c r="L20" s="886"/>
      <c r="M20" s="886"/>
    </row>
    <row r="21" spans="1:13" ht="7.9" customHeight="1" x14ac:dyDescent="0.25">
      <c r="A21" s="179" t="s">
        <v>1041</v>
      </c>
      <c r="B21" s="398">
        <v>9</v>
      </c>
      <c r="C21" s="398">
        <v>5</v>
      </c>
      <c r="D21" s="398">
        <v>0</v>
      </c>
      <c r="E21" s="398">
        <v>1</v>
      </c>
      <c r="F21" s="398">
        <v>1</v>
      </c>
      <c r="G21" s="401">
        <v>16</v>
      </c>
      <c r="H21" s="398">
        <v>270</v>
      </c>
      <c r="I21" s="886"/>
      <c r="J21" s="886"/>
      <c r="K21" s="886"/>
      <c r="L21" s="886"/>
      <c r="M21" s="886"/>
    </row>
    <row r="22" spans="1:13" ht="7.9" customHeight="1" thickBot="1" x14ac:dyDescent="0.3">
      <c r="A22" s="1000"/>
      <c r="B22" s="1001"/>
      <c r="C22" s="1001"/>
      <c r="D22" s="1001"/>
      <c r="E22" s="1001"/>
      <c r="F22" s="1001"/>
      <c r="G22" s="1002"/>
      <c r="H22" s="1002"/>
    </row>
    <row r="23" spans="1:13" ht="7.9" customHeight="1" thickTop="1" x14ac:dyDescent="0.25">
      <c r="A23" s="32" t="s">
        <v>1031</v>
      </c>
      <c r="B23" s="127"/>
      <c r="C23" s="127"/>
      <c r="D23" s="127"/>
      <c r="E23" s="127"/>
      <c r="F23" s="127"/>
      <c r="G23" s="127"/>
      <c r="H23" s="127"/>
      <c r="I23" s="233"/>
    </row>
    <row r="24" spans="1:13" ht="7.9" customHeight="1" x14ac:dyDescent="0.25">
      <c r="A24" s="878" t="s">
        <v>1043</v>
      </c>
      <c r="I24" s="233"/>
    </row>
    <row r="25" spans="1:13" ht="7.9" customHeight="1" x14ac:dyDescent="0.25">
      <c r="A25" s="876" t="s">
        <v>1044</v>
      </c>
    </row>
    <row r="26" spans="1:13" ht="7.9" customHeight="1" x14ac:dyDescent="0.25">
      <c r="A26" s="876" t="s">
        <v>1045</v>
      </c>
    </row>
    <row r="27" spans="1:13" ht="7.9" customHeight="1" x14ac:dyDescent="0.25">
      <c r="A27" s="876" t="s">
        <v>1046</v>
      </c>
    </row>
    <row r="28" spans="1:13" ht="7.9" customHeight="1" x14ac:dyDescent="0.25">
      <c r="A28" s="876" t="s">
        <v>1047</v>
      </c>
    </row>
    <row r="29" spans="1:13" ht="7.9" customHeight="1" x14ac:dyDescent="0.25"/>
    <row r="30" spans="1:13" ht="7.9" customHeight="1" x14ac:dyDescent="0.25"/>
    <row r="31" spans="1:13" ht="7.9" customHeight="1" x14ac:dyDescent="0.25"/>
    <row r="32" spans="1:13" ht="7.9" customHeight="1" x14ac:dyDescent="0.25"/>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2"/>
  <dimension ref="A1:M36"/>
  <sheetViews>
    <sheetView zoomScale="140" zoomScaleNormal="140" workbookViewId="0">
      <selection sqref="A1:H1"/>
    </sheetView>
  </sheetViews>
  <sheetFormatPr baseColWidth="10" defaultRowHeight="9.9499999999999993" customHeight="1" x14ac:dyDescent="0.25"/>
  <cols>
    <col min="1" max="1" width="30.28515625" style="498" customWidth="1"/>
    <col min="2" max="2" width="6.42578125" style="498" customWidth="1"/>
    <col min="3" max="3" width="6.5703125" style="498" customWidth="1"/>
    <col min="4" max="4" width="6.42578125" style="498" bestFit="1" customWidth="1"/>
    <col min="5" max="6" width="6.140625" style="498" customWidth="1"/>
    <col min="7" max="7" width="6.5703125" style="498" customWidth="1"/>
    <col min="8" max="8" width="9.7109375" style="498" customWidth="1"/>
    <col min="9" max="9" width="6.5703125" style="497" customWidth="1"/>
    <col min="10" max="11" width="11.42578125" style="497" customWidth="1"/>
    <col min="12" max="16384" width="11.42578125" style="498"/>
  </cols>
  <sheetData>
    <row r="1" spans="1:13" ht="15" customHeight="1" x14ac:dyDescent="0.25">
      <c r="A1" s="1113" t="s">
        <v>110</v>
      </c>
      <c r="B1" s="1113"/>
      <c r="C1" s="1113"/>
      <c r="D1" s="1113"/>
      <c r="E1" s="1113"/>
      <c r="F1" s="1113"/>
      <c r="G1" s="1113"/>
      <c r="H1" s="1113"/>
      <c r="I1" s="548"/>
      <c r="J1" s="233"/>
      <c r="K1" s="233"/>
      <c r="L1" s="560"/>
      <c r="M1" s="560"/>
    </row>
    <row r="2" spans="1:13" ht="9.9499999999999993" customHeight="1" x14ac:dyDescent="0.25">
      <c r="A2" s="1114" t="s">
        <v>1048</v>
      </c>
      <c r="B2" s="1114"/>
      <c r="C2" s="1114"/>
      <c r="D2" s="1114"/>
      <c r="E2" s="1114"/>
      <c r="F2" s="1114"/>
      <c r="G2" s="1114"/>
      <c r="H2" s="1114"/>
      <c r="I2" s="496"/>
    </row>
    <row r="3" spans="1:13" ht="7.9" customHeight="1" x14ac:dyDescent="0.25">
      <c r="I3" s="499"/>
    </row>
    <row r="4" spans="1:13" ht="20.100000000000001" customHeight="1" x14ac:dyDescent="0.25">
      <c r="B4" s="37" t="s">
        <v>893</v>
      </c>
      <c r="C4" s="500" t="s">
        <v>40</v>
      </c>
      <c r="D4" s="500" t="s">
        <v>334</v>
      </c>
      <c r="E4" s="500" t="s">
        <v>335</v>
      </c>
      <c r="F4" s="500" t="s">
        <v>336</v>
      </c>
      <c r="G4" s="501" t="s">
        <v>342</v>
      </c>
      <c r="H4" s="500" t="s">
        <v>338</v>
      </c>
      <c r="J4" s="499"/>
      <c r="K4" s="499"/>
    </row>
    <row r="5" spans="1:13" ht="7.9" customHeight="1" x14ac:dyDescent="0.25"/>
    <row r="6" spans="1:13" ht="7.9" customHeight="1" x14ac:dyDescent="0.25">
      <c r="A6" s="1079" t="s">
        <v>293</v>
      </c>
      <c r="B6" s="1080">
        <v>1212</v>
      </c>
      <c r="C6" s="1080">
        <v>854</v>
      </c>
      <c r="D6" s="1080">
        <v>522</v>
      </c>
      <c r="E6" s="1080">
        <v>1220</v>
      </c>
      <c r="F6" s="1080">
        <v>945</v>
      </c>
      <c r="G6" s="1080">
        <v>4753</v>
      </c>
      <c r="H6" s="1080">
        <v>58371</v>
      </c>
    </row>
    <row r="7" spans="1:13" ht="7.9" customHeight="1" x14ac:dyDescent="0.25">
      <c r="A7" s="502" t="s">
        <v>479</v>
      </c>
      <c r="B7" s="926">
        <v>467</v>
      </c>
      <c r="C7" s="927">
        <v>243</v>
      </c>
      <c r="D7" s="927">
        <v>211</v>
      </c>
      <c r="E7" s="927">
        <v>269</v>
      </c>
      <c r="F7" s="927">
        <v>232</v>
      </c>
      <c r="G7" s="928">
        <v>1422</v>
      </c>
      <c r="H7" s="921">
        <v>11889</v>
      </c>
      <c r="I7" s="499"/>
    </row>
    <row r="8" spans="1:13" ht="7.9" customHeight="1" x14ac:dyDescent="0.25">
      <c r="A8" s="504" t="s">
        <v>839</v>
      </c>
      <c r="B8" s="968">
        <v>49</v>
      </c>
      <c r="C8" s="924">
        <v>18</v>
      </c>
      <c r="D8" s="924">
        <v>6</v>
      </c>
      <c r="E8" s="924">
        <v>13</v>
      </c>
      <c r="F8" s="924">
        <v>71</v>
      </c>
      <c r="G8" s="968">
        <v>157</v>
      </c>
      <c r="H8" s="968">
        <v>1260</v>
      </c>
      <c r="I8" s="499"/>
    </row>
    <row r="9" spans="1:13" ht="7.9" customHeight="1" x14ac:dyDescent="0.25">
      <c r="A9" s="502" t="s">
        <v>480</v>
      </c>
      <c r="B9" s="920">
        <v>586</v>
      </c>
      <c r="C9" s="920">
        <v>504</v>
      </c>
      <c r="D9" s="920">
        <v>249</v>
      </c>
      <c r="E9" s="920">
        <v>858</v>
      </c>
      <c r="F9" s="920">
        <v>664</v>
      </c>
      <c r="G9" s="928">
        <v>2861</v>
      </c>
      <c r="H9" s="921">
        <v>29390</v>
      </c>
      <c r="I9" s="499"/>
    </row>
    <row r="10" spans="1:13" ht="7.9" customHeight="1" x14ac:dyDescent="0.25">
      <c r="A10" s="503"/>
      <c r="B10" s="930"/>
      <c r="C10" s="931"/>
      <c r="D10" s="932"/>
      <c r="E10" s="931"/>
      <c r="F10" s="931"/>
      <c r="G10" s="933"/>
      <c r="H10" s="931"/>
      <c r="I10" s="499"/>
    </row>
    <row r="11" spans="1:13" ht="7.9" customHeight="1" x14ac:dyDescent="0.25">
      <c r="A11" s="1079" t="s">
        <v>111</v>
      </c>
      <c r="B11" s="1080">
        <v>5287</v>
      </c>
      <c r="C11" s="1080">
        <v>4394</v>
      </c>
      <c r="D11" s="1080">
        <v>2148</v>
      </c>
      <c r="E11" s="1080">
        <v>3764</v>
      </c>
      <c r="F11" s="1080">
        <v>3040</v>
      </c>
      <c r="G11" s="1080">
        <v>18633</v>
      </c>
      <c r="H11" s="1080">
        <v>273143</v>
      </c>
    </row>
    <row r="12" spans="1:13" ht="7.9" customHeight="1" x14ac:dyDescent="0.25">
      <c r="A12" s="502" t="s">
        <v>481</v>
      </c>
      <c r="B12" s="920">
        <v>764</v>
      </c>
      <c r="C12" s="920">
        <v>739</v>
      </c>
      <c r="D12" s="920">
        <v>456</v>
      </c>
      <c r="E12" s="920">
        <v>617</v>
      </c>
      <c r="F12" s="920">
        <v>518</v>
      </c>
      <c r="G12" s="934">
        <v>3094</v>
      </c>
      <c r="H12" s="921">
        <v>43318</v>
      </c>
      <c r="I12" s="499"/>
    </row>
    <row r="13" spans="1:13" ht="7.9" customHeight="1" x14ac:dyDescent="0.25">
      <c r="A13" s="502" t="s">
        <v>851</v>
      </c>
      <c r="B13" s="920">
        <v>662</v>
      </c>
      <c r="C13" s="920">
        <v>467</v>
      </c>
      <c r="D13" s="920">
        <v>213</v>
      </c>
      <c r="E13" s="920">
        <v>377</v>
      </c>
      <c r="F13" s="920">
        <v>480</v>
      </c>
      <c r="G13" s="934">
        <v>2199</v>
      </c>
      <c r="H13" s="921">
        <v>40650</v>
      </c>
      <c r="I13" s="499"/>
    </row>
    <row r="14" spans="1:13" ht="7.9" customHeight="1" x14ac:dyDescent="0.25">
      <c r="A14" s="504" t="s">
        <v>482</v>
      </c>
      <c r="B14" s="935">
        <v>131</v>
      </c>
      <c r="C14" s="936">
        <v>78</v>
      </c>
      <c r="D14" s="936">
        <v>42</v>
      </c>
      <c r="E14" s="936">
        <v>55</v>
      </c>
      <c r="F14" s="936">
        <v>73</v>
      </c>
      <c r="G14" s="948">
        <v>379</v>
      </c>
      <c r="H14" s="937">
        <v>6015</v>
      </c>
      <c r="I14" s="499"/>
    </row>
    <row r="15" spans="1:13" ht="7.9" customHeight="1" x14ac:dyDescent="0.25">
      <c r="A15" s="507" t="s">
        <v>843</v>
      </c>
      <c r="B15" s="920">
        <v>132</v>
      </c>
      <c r="C15" s="920">
        <v>95</v>
      </c>
      <c r="D15" s="920">
        <v>37</v>
      </c>
      <c r="E15" s="920">
        <v>82</v>
      </c>
      <c r="F15" s="920">
        <v>81</v>
      </c>
      <c r="G15" s="934">
        <v>427</v>
      </c>
      <c r="H15" s="921">
        <v>6048</v>
      </c>
      <c r="I15" s="499"/>
    </row>
    <row r="16" spans="1:13" s="497" customFormat="1" ht="7.9" customHeight="1" x14ac:dyDescent="0.25">
      <c r="A16" s="508" t="s">
        <v>483</v>
      </c>
      <c r="B16" s="935">
        <v>39</v>
      </c>
      <c r="C16" s="936">
        <v>18</v>
      </c>
      <c r="D16" s="936">
        <v>7</v>
      </c>
      <c r="E16" s="936">
        <v>21</v>
      </c>
      <c r="F16" s="936">
        <v>24</v>
      </c>
      <c r="G16" s="948">
        <v>109</v>
      </c>
      <c r="H16" s="937">
        <v>1485</v>
      </c>
      <c r="I16" s="499"/>
    </row>
    <row r="17" spans="1:9" s="497" customFormat="1" ht="7.9" customHeight="1" x14ac:dyDescent="0.25">
      <c r="A17" s="502" t="s">
        <v>844</v>
      </c>
      <c r="B17" s="926">
        <v>499</v>
      </c>
      <c r="C17" s="927">
        <v>353</v>
      </c>
      <c r="D17" s="927">
        <v>148</v>
      </c>
      <c r="E17" s="927">
        <v>169</v>
      </c>
      <c r="F17" s="927">
        <v>290</v>
      </c>
      <c r="G17" s="934">
        <v>1459</v>
      </c>
      <c r="H17" s="929">
        <v>18316</v>
      </c>
      <c r="I17" s="499"/>
    </row>
    <row r="18" spans="1:9" s="497" customFormat="1" ht="7.9" customHeight="1" x14ac:dyDescent="0.25">
      <c r="A18" s="507" t="s">
        <v>845</v>
      </c>
      <c r="B18" s="926">
        <v>95</v>
      </c>
      <c r="C18" s="927">
        <v>83</v>
      </c>
      <c r="D18" s="927">
        <v>27</v>
      </c>
      <c r="E18" s="927">
        <v>63</v>
      </c>
      <c r="F18" s="927">
        <v>70</v>
      </c>
      <c r="G18" s="934">
        <v>338</v>
      </c>
      <c r="H18" s="929">
        <v>6356</v>
      </c>
      <c r="I18" s="499"/>
    </row>
    <row r="19" spans="1:9" s="497" customFormat="1" ht="7.9" customHeight="1" x14ac:dyDescent="0.25">
      <c r="A19" s="507" t="s">
        <v>840</v>
      </c>
      <c r="B19" s="926">
        <v>71</v>
      </c>
      <c r="C19" s="927">
        <v>65</v>
      </c>
      <c r="D19" s="927">
        <v>42</v>
      </c>
      <c r="E19" s="927">
        <v>39</v>
      </c>
      <c r="F19" s="927">
        <v>53</v>
      </c>
      <c r="G19" s="934">
        <v>270</v>
      </c>
      <c r="H19" s="929">
        <v>2095</v>
      </c>
      <c r="I19" s="499"/>
    </row>
    <row r="20" spans="1:9" s="497" customFormat="1" ht="7.9" customHeight="1" x14ac:dyDescent="0.25">
      <c r="A20" s="507" t="s">
        <v>841</v>
      </c>
      <c r="B20" s="926">
        <v>67</v>
      </c>
      <c r="C20" s="927">
        <v>59</v>
      </c>
      <c r="D20" s="927">
        <v>12</v>
      </c>
      <c r="E20" s="927">
        <v>25</v>
      </c>
      <c r="F20" s="927">
        <v>31</v>
      </c>
      <c r="G20" s="934">
        <v>194</v>
      </c>
      <c r="H20" s="929">
        <v>2689</v>
      </c>
      <c r="I20" s="499"/>
    </row>
    <row r="21" spans="1:9" s="497" customFormat="1" ht="7.9" customHeight="1" x14ac:dyDescent="0.25">
      <c r="A21" s="502" t="s">
        <v>846</v>
      </c>
      <c r="B21" s="926">
        <v>66</v>
      </c>
      <c r="C21" s="927">
        <v>39</v>
      </c>
      <c r="D21" s="927">
        <v>22</v>
      </c>
      <c r="E21" s="927">
        <v>23</v>
      </c>
      <c r="F21" s="927">
        <v>28</v>
      </c>
      <c r="G21" s="934">
        <v>178</v>
      </c>
      <c r="H21" s="929">
        <v>2419</v>
      </c>
      <c r="I21" s="499"/>
    </row>
    <row r="22" spans="1:9" s="497" customFormat="1" ht="7.9" customHeight="1" x14ac:dyDescent="0.25">
      <c r="A22" s="502" t="s">
        <v>847</v>
      </c>
      <c r="B22" s="926">
        <v>390</v>
      </c>
      <c r="C22" s="927">
        <v>244</v>
      </c>
      <c r="D22" s="927">
        <v>204</v>
      </c>
      <c r="E22" s="927">
        <v>294</v>
      </c>
      <c r="F22" s="927">
        <v>159</v>
      </c>
      <c r="G22" s="934">
        <v>1291</v>
      </c>
      <c r="H22" s="929">
        <v>22524</v>
      </c>
      <c r="I22" s="499"/>
    </row>
    <row r="23" spans="1:9" s="497" customFormat="1" ht="7.9" customHeight="1" x14ac:dyDescent="0.25">
      <c r="A23" s="502" t="s">
        <v>848</v>
      </c>
      <c r="B23" s="926">
        <v>354</v>
      </c>
      <c r="C23" s="927">
        <v>226</v>
      </c>
      <c r="D23" s="927">
        <v>78</v>
      </c>
      <c r="E23" s="927">
        <v>252</v>
      </c>
      <c r="F23" s="927">
        <v>156</v>
      </c>
      <c r="G23" s="934">
        <v>1066</v>
      </c>
      <c r="H23" s="929">
        <v>13831</v>
      </c>
      <c r="I23" s="499"/>
    </row>
    <row r="24" spans="1:9" s="497" customFormat="1" ht="7.9" customHeight="1" x14ac:dyDescent="0.25">
      <c r="A24" s="502" t="s">
        <v>849</v>
      </c>
      <c r="B24" s="926">
        <v>10</v>
      </c>
      <c r="C24" s="927">
        <v>5</v>
      </c>
      <c r="D24" s="927">
        <v>2</v>
      </c>
      <c r="E24" s="927">
        <v>3</v>
      </c>
      <c r="F24" s="927">
        <v>6</v>
      </c>
      <c r="G24" s="934">
        <v>26</v>
      </c>
      <c r="H24" s="929">
        <v>459</v>
      </c>
      <c r="I24" s="499"/>
    </row>
    <row r="25" spans="1:9" s="497" customFormat="1" ht="7.9" customHeight="1" x14ac:dyDescent="0.25">
      <c r="A25" s="502" t="s">
        <v>850</v>
      </c>
      <c r="B25" s="926">
        <v>93</v>
      </c>
      <c r="C25" s="927">
        <v>51</v>
      </c>
      <c r="D25" s="927">
        <v>17</v>
      </c>
      <c r="E25" s="927">
        <v>42</v>
      </c>
      <c r="F25" s="927">
        <v>60</v>
      </c>
      <c r="G25" s="934">
        <v>263</v>
      </c>
      <c r="H25" s="929">
        <v>3292</v>
      </c>
      <c r="I25" s="499"/>
    </row>
    <row r="26" spans="1:9" s="497" customFormat="1" ht="7.9" customHeight="1" x14ac:dyDescent="0.25">
      <c r="A26" s="502" t="s">
        <v>842</v>
      </c>
      <c r="B26" s="926">
        <v>40</v>
      </c>
      <c r="C26" s="927">
        <v>15</v>
      </c>
      <c r="D26" s="927">
        <v>7</v>
      </c>
      <c r="E26" s="927">
        <v>15</v>
      </c>
      <c r="F26" s="927">
        <v>7</v>
      </c>
      <c r="G26" s="934">
        <v>84</v>
      </c>
      <c r="H26" s="929">
        <v>1276</v>
      </c>
      <c r="I26" s="499"/>
    </row>
    <row r="27" spans="1:9" s="497" customFormat="1" ht="7.9" customHeight="1" x14ac:dyDescent="0.25">
      <c r="A27" s="503"/>
      <c r="B27" s="922"/>
      <c r="C27" s="919"/>
      <c r="D27" s="923"/>
      <c r="E27" s="923"/>
      <c r="F27" s="919"/>
      <c r="G27" s="925"/>
      <c r="H27" s="923"/>
      <c r="I27" s="499"/>
    </row>
    <row r="28" spans="1:9" s="497" customFormat="1" ht="7.9" customHeight="1" x14ac:dyDescent="0.25">
      <c r="A28" s="1079" t="s">
        <v>294</v>
      </c>
      <c r="B28" s="1080">
        <v>6499</v>
      </c>
      <c r="C28" s="1080">
        <v>5248</v>
      </c>
      <c r="D28" s="1080">
        <v>2670</v>
      </c>
      <c r="E28" s="1080">
        <v>4984</v>
      </c>
      <c r="F28" s="1080">
        <v>3985</v>
      </c>
      <c r="G28" s="1080">
        <v>23386</v>
      </c>
      <c r="H28" s="1080">
        <v>331514</v>
      </c>
    </row>
    <row r="29" spans="1:9" s="497" customFormat="1" ht="7.9" customHeight="1" thickBot="1" x14ac:dyDescent="0.3">
      <c r="A29" s="1000"/>
      <c r="B29" s="1001"/>
      <c r="C29" s="1001"/>
      <c r="D29" s="1001"/>
      <c r="E29" s="1001"/>
      <c r="F29" s="1001"/>
      <c r="G29" s="1002"/>
      <c r="H29" s="1002"/>
      <c r="I29" s="509"/>
    </row>
    <row r="30" spans="1:9" s="497" customFormat="1" ht="7.9" customHeight="1" thickTop="1" x14ac:dyDescent="0.25">
      <c r="A30" s="505" t="s">
        <v>714</v>
      </c>
      <c r="B30" s="505"/>
      <c r="C30" s="505"/>
      <c r="D30" s="505"/>
      <c r="E30" s="505"/>
      <c r="F30" s="505"/>
      <c r="G30" s="505"/>
      <c r="H30" s="505"/>
      <c r="I30" s="509"/>
    </row>
    <row r="31" spans="1:9" s="497" customFormat="1" ht="7.9" customHeight="1" x14ac:dyDescent="0.15">
      <c r="A31" s="431"/>
      <c r="B31" s="498"/>
      <c r="C31" s="498"/>
      <c r="D31" s="498"/>
      <c r="E31" s="498"/>
      <c r="F31" s="498"/>
      <c r="G31" s="498"/>
      <c r="H31" s="498"/>
      <c r="I31" s="499"/>
    </row>
    <row r="32" spans="1:9" s="497" customFormat="1" ht="7.9" customHeight="1" x14ac:dyDescent="0.15">
      <c r="A32" s="431"/>
      <c r="B32" s="498"/>
      <c r="C32" s="498"/>
      <c r="D32" s="498"/>
      <c r="E32" s="498"/>
      <c r="F32" s="498"/>
      <c r="G32" s="498"/>
      <c r="H32" s="498"/>
    </row>
    <row r="33" spans="2:2" ht="7.9" customHeight="1" x14ac:dyDescent="0.25">
      <c r="B33" s="506"/>
    </row>
    <row r="34" spans="2:2" ht="7.9" customHeight="1" x14ac:dyDescent="0.25"/>
    <row r="35" spans="2:2" ht="7.9" customHeight="1" x14ac:dyDescent="0.25"/>
    <row r="36" spans="2:2" ht="7.9" customHeight="1" x14ac:dyDescent="0.25"/>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3"/>
  <dimension ref="A1:L37"/>
  <sheetViews>
    <sheetView zoomScale="140" zoomScaleNormal="140" workbookViewId="0">
      <selection sqref="A1:H1"/>
    </sheetView>
  </sheetViews>
  <sheetFormatPr baseColWidth="10" defaultRowHeight="9.9499999999999993" customHeight="1" x14ac:dyDescent="0.25"/>
  <cols>
    <col min="1" max="1" width="26.7109375" style="16" customWidth="1"/>
    <col min="2" max="3" width="6.7109375" style="16" customWidth="1"/>
    <col min="4" max="4" width="5.7109375" style="16" bestFit="1" customWidth="1"/>
    <col min="5" max="6" width="5.7109375" style="16" customWidth="1"/>
    <col min="7" max="7" width="6.85546875" style="16" customWidth="1"/>
    <col min="8" max="8" width="9.28515625" style="16" customWidth="1"/>
    <col min="9" max="9" width="6.5703125" style="231" customWidth="1"/>
    <col min="10" max="11" width="11.42578125" style="231" customWidth="1"/>
    <col min="12" max="16384" width="11.42578125" style="16"/>
  </cols>
  <sheetData>
    <row r="1" spans="1:12" ht="15" customHeight="1" x14ac:dyDescent="0.25">
      <c r="A1" s="1093" t="s">
        <v>112</v>
      </c>
      <c r="B1" s="1093"/>
      <c r="C1" s="1093"/>
      <c r="D1" s="1093"/>
      <c r="E1" s="1093"/>
      <c r="F1" s="1093"/>
      <c r="G1" s="1093"/>
      <c r="H1" s="1093"/>
    </row>
    <row r="2" spans="1:12" ht="9.9499999999999993" customHeight="1" x14ac:dyDescent="0.25">
      <c r="A2" s="1095" t="s">
        <v>960</v>
      </c>
      <c r="B2" s="1095"/>
      <c r="C2" s="1095"/>
      <c r="D2" s="1095"/>
      <c r="E2" s="1095"/>
      <c r="F2" s="1095"/>
      <c r="G2" s="1095"/>
      <c r="H2" s="1095"/>
    </row>
    <row r="3" spans="1:12" ht="7.9" customHeight="1" x14ac:dyDescent="0.25"/>
    <row r="4" spans="1:12" ht="20.100000000000001" customHeight="1" x14ac:dyDescent="0.25">
      <c r="B4" s="37" t="s">
        <v>893</v>
      </c>
      <c r="C4" s="295" t="s">
        <v>40</v>
      </c>
      <c r="D4" s="295" t="s">
        <v>334</v>
      </c>
      <c r="E4" s="295" t="s">
        <v>335</v>
      </c>
      <c r="F4" s="295" t="s">
        <v>336</v>
      </c>
      <c r="G4" s="296" t="s">
        <v>342</v>
      </c>
      <c r="H4" s="295" t="s">
        <v>338</v>
      </c>
    </row>
    <row r="5" spans="1:12" ht="7.9" customHeight="1" x14ac:dyDescent="0.25"/>
    <row r="6" spans="1:12" ht="7.9" customHeight="1" x14ac:dyDescent="0.15">
      <c r="A6" s="179" t="s">
        <v>310</v>
      </c>
      <c r="B6" s="417">
        <v>370</v>
      </c>
      <c r="C6" s="417">
        <v>286</v>
      </c>
      <c r="D6" s="417">
        <v>21</v>
      </c>
      <c r="E6" s="417">
        <v>197</v>
      </c>
      <c r="F6" s="417">
        <v>189</v>
      </c>
      <c r="G6" s="419">
        <v>1063</v>
      </c>
      <c r="H6" s="374">
        <v>18029</v>
      </c>
    </row>
    <row r="7" spans="1:12" ht="7.9" customHeight="1" x14ac:dyDescent="0.15">
      <c r="A7" s="179" t="s">
        <v>311</v>
      </c>
      <c r="B7" s="417">
        <v>2326</v>
      </c>
      <c r="C7" s="417">
        <v>1461</v>
      </c>
      <c r="D7" s="417">
        <v>372</v>
      </c>
      <c r="E7" s="417">
        <v>679</v>
      </c>
      <c r="F7" s="417">
        <v>847</v>
      </c>
      <c r="G7" s="419">
        <v>5685</v>
      </c>
      <c r="H7" s="374">
        <v>81246</v>
      </c>
    </row>
    <row r="8" spans="1:12" ht="7.9" customHeight="1" x14ac:dyDescent="0.15">
      <c r="A8" s="179" t="s">
        <v>312</v>
      </c>
      <c r="B8" s="417">
        <v>180</v>
      </c>
      <c r="C8" s="417">
        <v>62</v>
      </c>
      <c r="D8" s="417">
        <v>17</v>
      </c>
      <c r="E8" s="417">
        <v>59</v>
      </c>
      <c r="F8" s="417">
        <v>45</v>
      </c>
      <c r="G8" s="419">
        <v>363</v>
      </c>
      <c r="H8" s="374">
        <v>7828</v>
      </c>
    </row>
    <row r="9" spans="1:12" ht="7.9" customHeight="1" x14ac:dyDescent="0.15">
      <c r="A9" s="179" t="s">
        <v>313</v>
      </c>
      <c r="B9" s="417">
        <v>156</v>
      </c>
      <c r="C9" s="417">
        <v>88</v>
      </c>
      <c r="D9" s="417">
        <v>6</v>
      </c>
      <c r="E9" s="417">
        <v>65</v>
      </c>
      <c r="F9" s="417">
        <v>60</v>
      </c>
      <c r="G9" s="419">
        <v>375</v>
      </c>
      <c r="H9" s="374">
        <v>8540</v>
      </c>
    </row>
    <row r="10" spans="1:12" ht="7.9" customHeight="1" x14ac:dyDescent="0.25">
      <c r="A10" s="219"/>
      <c r="B10" s="420"/>
      <c r="C10" s="153"/>
      <c r="D10" s="421"/>
      <c r="E10" s="153"/>
      <c r="F10" s="421"/>
      <c r="G10" s="153"/>
      <c r="H10" s="220"/>
    </row>
    <row r="11" spans="1:12" ht="7.9" customHeight="1" x14ac:dyDescent="0.15">
      <c r="A11" s="179" t="s">
        <v>177</v>
      </c>
      <c r="B11" s="494">
        <v>132</v>
      </c>
      <c r="C11" s="494">
        <v>86</v>
      </c>
      <c r="D11" s="494">
        <v>9</v>
      </c>
      <c r="E11" s="494">
        <v>7</v>
      </c>
      <c r="F11" s="494">
        <v>32</v>
      </c>
      <c r="G11" s="415">
        <v>266</v>
      </c>
      <c r="H11" s="299">
        <v>8397</v>
      </c>
      <c r="I11" s="233"/>
    </row>
    <row r="12" spans="1:12" ht="7.9" customHeight="1" x14ac:dyDescent="0.25">
      <c r="A12" s="1068" t="s">
        <v>314</v>
      </c>
      <c r="B12" s="1081">
        <v>3164</v>
      </c>
      <c r="C12" s="1077">
        <v>1983</v>
      </c>
      <c r="D12" s="1077">
        <v>425</v>
      </c>
      <c r="E12" s="1077">
        <v>1007</v>
      </c>
      <c r="F12" s="1077">
        <v>1173</v>
      </c>
      <c r="G12" s="1077">
        <v>7752</v>
      </c>
      <c r="H12" s="1076">
        <v>124040</v>
      </c>
      <c r="L12" s="179"/>
    </row>
    <row r="13" spans="1:12" ht="7.9" customHeight="1" x14ac:dyDescent="0.25">
      <c r="A13" s="221"/>
      <c r="B13" s="422"/>
      <c r="C13" s="153"/>
      <c r="D13" s="423"/>
      <c r="E13" s="153"/>
      <c r="F13" s="423"/>
      <c r="G13" s="153"/>
      <c r="H13" s="222"/>
      <c r="L13" s="179"/>
    </row>
    <row r="14" spans="1:12" ht="7.9" customHeight="1" x14ac:dyDescent="0.15">
      <c r="A14" s="179" t="s">
        <v>315</v>
      </c>
      <c r="B14" s="418">
        <v>84</v>
      </c>
      <c r="C14" s="418">
        <v>261</v>
      </c>
      <c r="D14" s="418">
        <v>16</v>
      </c>
      <c r="E14" s="418">
        <v>16</v>
      </c>
      <c r="F14" s="418">
        <v>3486</v>
      </c>
      <c r="G14" s="395">
        <v>3863</v>
      </c>
      <c r="H14" s="374">
        <v>7982</v>
      </c>
      <c r="L14" s="179"/>
    </row>
    <row r="15" spans="1:12" ht="7.9" customHeight="1" x14ac:dyDescent="0.15">
      <c r="A15" s="179" t="s">
        <v>178</v>
      </c>
      <c r="B15" s="418">
        <v>274</v>
      </c>
      <c r="C15" s="418">
        <v>0</v>
      </c>
      <c r="D15" s="418">
        <v>0</v>
      </c>
      <c r="E15" s="418">
        <v>2</v>
      </c>
      <c r="F15" s="418">
        <v>61</v>
      </c>
      <c r="G15" s="419">
        <v>337</v>
      </c>
      <c r="H15" s="374">
        <v>1811</v>
      </c>
      <c r="L15" s="179"/>
    </row>
    <row r="16" spans="1:12" ht="7.9" customHeight="1" x14ac:dyDescent="0.15">
      <c r="A16" s="179" t="s">
        <v>316</v>
      </c>
      <c r="B16" s="418">
        <v>12</v>
      </c>
      <c r="C16" s="418">
        <v>88</v>
      </c>
      <c r="D16" s="418">
        <v>0</v>
      </c>
      <c r="E16" s="418">
        <v>11</v>
      </c>
      <c r="F16" s="418">
        <v>33</v>
      </c>
      <c r="G16" s="419">
        <v>144</v>
      </c>
      <c r="H16" s="374">
        <v>4365</v>
      </c>
      <c r="L16" s="179"/>
    </row>
    <row r="17" spans="1:12" ht="7.9" customHeight="1" x14ac:dyDescent="0.15">
      <c r="A17" s="179" t="s">
        <v>179</v>
      </c>
      <c r="B17" s="418">
        <v>977</v>
      </c>
      <c r="C17" s="418">
        <v>431</v>
      </c>
      <c r="D17" s="418">
        <v>174</v>
      </c>
      <c r="E17" s="418">
        <v>372</v>
      </c>
      <c r="F17" s="418">
        <v>577</v>
      </c>
      <c r="G17" s="419">
        <v>2531</v>
      </c>
      <c r="H17" s="374">
        <v>51649</v>
      </c>
      <c r="L17" s="179"/>
    </row>
    <row r="18" spans="1:12" ht="7.9" customHeight="1" x14ac:dyDescent="0.15">
      <c r="A18" s="179" t="s">
        <v>180</v>
      </c>
      <c r="B18" s="418">
        <v>28</v>
      </c>
      <c r="C18" s="418">
        <v>23</v>
      </c>
      <c r="D18" s="418">
        <v>4</v>
      </c>
      <c r="E18" s="418">
        <v>5</v>
      </c>
      <c r="F18" s="418">
        <v>14</v>
      </c>
      <c r="G18" s="419">
        <v>74</v>
      </c>
      <c r="H18" s="374">
        <v>2858</v>
      </c>
      <c r="L18" s="179"/>
    </row>
    <row r="19" spans="1:12" ht="7.9" customHeight="1" x14ac:dyDescent="0.15">
      <c r="A19" s="179" t="s">
        <v>531</v>
      </c>
      <c r="B19" s="418">
        <v>0</v>
      </c>
      <c r="C19" s="418">
        <v>0</v>
      </c>
      <c r="D19" s="418">
        <v>0</v>
      </c>
      <c r="E19" s="418">
        <v>0</v>
      </c>
      <c r="F19" s="418">
        <v>0</v>
      </c>
      <c r="G19" s="419">
        <v>0</v>
      </c>
      <c r="H19" s="374">
        <v>13180</v>
      </c>
      <c r="L19" s="179"/>
    </row>
    <row r="20" spans="1:12" ht="7.9" customHeight="1" x14ac:dyDescent="0.25">
      <c r="A20" s="1068" t="s">
        <v>317</v>
      </c>
      <c r="B20" s="1081">
        <v>1375</v>
      </c>
      <c r="C20" s="1077">
        <v>803</v>
      </c>
      <c r="D20" s="1077">
        <v>194</v>
      </c>
      <c r="E20" s="1077">
        <v>406</v>
      </c>
      <c r="F20" s="1077">
        <v>4171</v>
      </c>
      <c r="G20" s="1077">
        <v>6949</v>
      </c>
      <c r="H20" s="1076">
        <v>81845</v>
      </c>
      <c r="L20" s="179"/>
    </row>
    <row r="21" spans="1:12" ht="7.9" customHeight="1" thickBot="1" x14ac:dyDescent="0.3">
      <c r="A21" s="1000"/>
      <c r="B21" s="1001"/>
      <c r="C21" s="1001"/>
      <c r="D21" s="1001"/>
      <c r="E21" s="1001"/>
      <c r="F21" s="1001"/>
      <c r="G21" s="1002"/>
      <c r="H21" s="1002"/>
      <c r="L21" s="179"/>
    </row>
    <row r="22" spans="1:12" ht="7.9" customHeight="1" thickTop="1" x14ac:dyDescent="0.25">
      <c r="A22" s="127" t="s">
        <v>597</v>
      </c>
      <c r="B22" s="127"/>
      <c r="C22" s="127"/>
      <c r="D22" s="127"/>
      <c r="E22" s="127"/>
      <c r="F22" s="127"/>
      <c r="G22" s="127"/>
      <c r="H22" s="127"/>
      <c r="L22" s="179"/>
    </row>
    <row r="23" spans="1:12" ht="18.75" customHeight="1" x14ac:dyDescent="0.25">
      <c r="A23" s="1115" t="s">
        <v>503</v>
      </c>
      <c r="B23" s="1115"/>
      <c r="C23" s="1115"/>
      <c r="D23" s="1115"/>
      <c r="E23" s="1115"/>
      <c r="F23" s="1115"/>
      <c r="G23" s="1115"/>
      <c r="H23" s="1115"/>
      <c r="L23" s="179"/>
    </row>
    <row r="24" spans="1:12" ht="7.9" customHeight="1" x14ac:dyDescent="0.25">
      <c r="A24" s="79"/>
      <c r="B24" s="179"/>
      <c r="C24" s="179"/>
      <c r="D24" s="179"/>
      <c r="E24" s="179"/>
      <c r="F24" s="179"/>
      <c r="G24" s="179"/>
      <c r="H24" s="179"/>
      <c r="L24" s="179"/>
    </row>
    <row r="25" spans="1:12" ht="7.9" customHeight="1" x14ac:dyDescent="0.25">
      <c r="L25" s="179"/>
    </row>
    <row r="26" spans="1:12" ht="7.9" customHeight="1" x14ac:dyDescent="0.25">
      <c r="L26" s="179"/>
    </row>
    <row r="27" spans="1:12" ht="7.9" customHeight="1" x14ac:dyDescent="0.25">
      <c r="L27" s="179"/>
    </row>
    <row r="28" spans="1:12" ht="7.9" customHeight="1" x14ac:dyDescent="0.25">
      <c r="L28" s="179"/>
    </row>
    <row r="29" spans="1:12" ht="7.9" customHeight="1" x14ac:dyDescent="0.25">
      <c r="L29" s="179"/>
    </row>
    <row r="30" spans="1:12" ht="7.9" customHeight="1" x14ac:dyDescent="0.25">
      <c r="L30" s="179"/>
    </row>
    <row r="31" spans="1:12" ht="7.9" customHeight="1" x14ac:dyDescent="0.25">
      <c r="L31" s="179"/>
    </row>
    <row r="32" spans="1:12" ht="7.9" customHeight="1" x14ac:dyDescent="0.25">
      <c r="L32" s="179"/>
    </row>
    <row r="33" spans="12:12" ht="7.9" customHeight="1" x14ac:dyDescent="0.25">
      <c r="L33" s="179"/>
    </row>
    <row r="34" spans="12:12" ht="7.9" customHeight="1" x14ac:dyDescent="0.25">
      <c r="L34" s="179"/>
    </row>
    <row r="35" spans="12:12" ht="7.9" customHeight="1" x14ac:dyDescent="0.25">
      <c r="L35" s="179"/>
    </row>
    <row r="36" spans="12:12" ht="7.9" customHeight="1" x14ac:dyDescent="0.25"/>
    <row r="37" spans="12:12" ht="7.9" customHeight="1" x14ac:dyDescent="0.25"/>
  </sheetData>
  <mergeCells count="3">
    <mergeCell ref="A23:H23"/>
    <mergeCell ref="A1:H1"/>
    <mergeCell ref="A2:H2"/>
  </mergeCells>
  <phoneticPr fontId="15" type="noConversion"/>
  <pageMargins left="0.59055118110236227" right="0.59055118110236227" top="0.78740157480314965" bottom="0.78740157480314965" header="0.31496062992125984" footer="0.31496062992125984"/>
  <pageSetup paperSize="9" scale="7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4"/>
  <dimension ref="A1:H37"/>
  <sheetViews>
    <sheetView zoomScale="140" zoomScaleNormal="140" workbookViewId="0">
      <selection sqref="A1:D1"/>
    </sheetView>
  </sheetViews>
  <sheetFormatPr baseColWidth="10" defaultRowHeight="9.9499999999999993" customHeight="1" x14ac:dyDescent="0.25"/>
  <cols>
    <col min="1" max="1" width="11.85546875" style="301" customWidth="1"/>
    <col min="2" max="2" width="50.5703125" style="301" bestFit="1" customWidth="1"/>
    <col min="3" max="3" width="6.7109375" style="301" customWidth="1"/>
    <col min="4" max="4" width="9.5703125" style="301" customWidth="1"/>
    <col min="5" max="5" width="6.7109375" style="267" customWidth="1"/>
    <col min="6" max="8" width="11.42578125" style="303"/>
    <col min="9" max="16384" width="11.42578125" style="301"/>
  </cols>
  <sheetData>
    <row r="1" spans="1:4" ht="15" customHeight="1" x14ac:dyDescent="0.25">
      <c r="A1" s="1093" t="s">
        <v>79</v>
      </c>
      <c r="B1" s="1093"/>
      <c r="C1" s="1093"/>
      <c r="D1" s="1093"/>
    </row>
    <row r="2" spans="1:4" ht="9.9499999999999993" customHeight="1" x14ac:dyDescent="0.25">
      <c r="A2" s="1095" t="s">
        <v>961</v>
      </c>
      <c r="B2" s="1095"/>
      <c r="C2" s="1095"/>
      <c r="D2" s="1095"/>
    </row>
    <row r="3" spans="1:4" ht="7.9" customHeight="1" x14ac:dyDescent="0.25">
      <c r="A3" s="16"/>
      <c r="B3" s="16"/>
      <c r="C3" s="16"/>
      <c r="D3" s="16"/>
    </row>
    <row r="4" spans="1:4" ht="20.100000000000001" customHeight="1" x14ac:dyDescent="0.25">
      <c r="A4" s="16"/>
      <c r="B4" s="16"/>
      <c r="C4" s="296" t="s">
        <v>342</v>
      </c>
      <c r="D4" s="295" t="s">
        <v>338</v>
      </c>
    </row>
    <row r="5" spans="1:4" ht="7.9" customHeight="1" x14ac:dyDescent="0.25">
      <c r="A5" s="16"/>
      <c r="B5" s="16"/>
      <c r="C5" s="296"/>
      <c r="D5" s="295"/>
    </row>
    <row r="6" spans="1:4" ht="7.9" customHeight="1" x14ac:dyDescent="0.25">
      <c r="A6" s="1068" t="s">
        <v>451</v>
      </c>
      <c r="B6" s="1068"/>
      <c r="C6" s="1078">
        <f>SUM(C7:C15)</f>
        <v>1510</v>
      </c>
      <c r="D6" s="1076">
        <f>SUM(D7:D15)</f>
        <v>19672</v>
      </c>
    </row>
    <row r="7" spans="1:4" ht="7.9" customHeight="1" x14ac:dyDescent="0.15">
      <c r="A7" s="229" t="s">
        <v>80</v>
      </c>
      <c r="B7" s="229" t="s">
        <v>81</v>
      </c>
      <c r="C7" s="424">
        <v>0</v>
      </c>
      <c r="D7" s="374">
        <v>663</v>
      </c>
    </row>
    <row r="8" spans="1:4" ht="7.9" customHeight="1" x14ac:dyDescent="0.15">
      <c r="A8" s="229" t="s">
        <v>236</v>
      </c>
      <c r="B8" s="229" t="s">
        <v>82</v>
      </c>
      <c r="C8" s="424">
        <v>0</v>
      </c>
      <c r="D8" s="374">
        <v>19</v>
      </c>
    </row>
    <row r="9" spans="1:4" ht="7.9" customHeight="1" x14ac:dyDescent="0.15">
      <c r="A9" s="229"/>
      <c r="B9" s="229" t="s">
        <v>832</v>
      </c>
      <c r="C9" s="424">
        <v>1</v>
      </c>
      <c r="D9" s="374">
        <v>8</v>
      </c>
    </row>
    <row r="10" spans="1:4" ht="7.9" customHeight="1" x14ac:dyDescent="0.15">
      <c r="A10" s="16"/>
      <c r="B10" s="228" t="s">
        <v>181</v>
      </c>
      <c r="C10" s="425"/>
      <c r="D10" s="374"/>
    </row>
    <row r="11" spans="1:4" ht="7.9" customHeight="1" x14ac:dyDescent="0.25">
      <c r="A11" s="16"/>
      <c r="B11" s="294" t="s">
        <v>707</v>
      </c>
      <c r="C11" s="868">
        <v>1276</v>
      </c>
      <c r="D11" s="299">
        <v>14535</v>
      </c>
    </row>
    <row r="12" spans="1:4" ht="7.9" customHeight="1" x14ac:dyDescent="0.15">
      <c r="A12" s="229" t="s">
        <v>223</v>
      </c>
      <c r="B12" s="229" t="s">
        <v>708</v>
      </c>
      <c r="C12" s="395">
        <v>188</v>
      </c>
      <c r="D12" s="374">
        <v>2769</v>
      </c>
    </row>
    <row r="13" spans="1:4" ht="7.9" customHeight="1" x14ac:dyDescent="0.15">
      <c r="A13" s="16"/>
      <c r="B13" s="229" t="s">
        <v>530</v>
      </c>
      <c r="C13" s="424">
        <v>0</v>
      </c>
      <c r="D13" s="374">
        <v>1223</v>
      </c>
    </row>
    <row r="14" spans="1:4" ht="7.9" customHeight="1" x14ac:dyDescent="0.15">
      <c r="A14" s="229" t="s">
        <v>228</v>
      </c>
      <c r="B14" s="229" t="s">
        <v>284</v>
      </c>
      <c r="C14" s="424">
        <v>10</v>
      </c>
      <c r="D14" s="374">
        <v>16</v>
      </c>
    </row>
    <row r="15" spans="1:4" ht="7.9" customHeight="1" x14ac:dyDescent="0.15">
      <c r="A15" s="16"/>
      <c r="B15" s="229" t="s">
        <v>709</v>
      </c>
      <c r="C15" s="424">
        <v>35</v>
      </c>
      <c r="D15" s="375">
        <v>439</v>
      </c>
    </row>
    <row r="16" spans="1:4" ht="7.9" customHeight="1" x14ac:dyDescent="0.25">
      <c r="A16" s="16"/>
      <c r="B16" s="229"/>
      <c r="C16" s="302"/>
      <c r="D16" s="298"/>
    </row>
    <row r="17" spans="1:8" ht="7.9" customHeight="1" x14ac:dyDescent="0.25">
      <c r="A17" s="1068" t="s">
        <v>452</v>
      </c>
      <c r="B17" s="1068"/>
      <c r="C17" s="1078">
        <f>SUM(C18:C19)</f>
        <v>597</v>
      </c>
      <c r="D17" s="1076">
        <f>SUM(D18:D19)</f>
        <v>12275</v>
      </c>
    </row>
    <row r="18" spans="1:8" ht="7.9" customHeight="1" x14ac:dyDescent="0.15">
      <c r="A18" s="229" t="s">
        <v>223</v>
      </c>
      <c r="B18" s="229" t="s">
        <v>394</v>
      </c>
      <c r="C18" s="424">
        <v>0</v>
      </c>
      <c r="D18" s="374">
        <v>639</v>
      </c>
    </row>
    <row r="19" spans="1:8" ht="7.9" customHeight="1" x14ac:dyDescent="0.15">
      <c r="A19" s="229" t="s">
        <v>392</v>
      </c>
      <c r="B19" s="229" t="s">
        <v>393</v>
      </c>
      <c r="C19" s="424">
        <v>597</v>
      </c>
      <c r="D19" s="374">
        <v>11636</v>
      </c>
    </row>
    <row r="20" spans="1:8" ht="7.9" customHeight="1" x14ac:dyDescent="0.25">
      <c r="A20" s="16"/>
      <c r="B20" s="229"/>
      <c r="C20" s="302"/>
      <c r="D20" s="298"/>
    </row>
    <row r="21" spans="1:8" ht="7.9" customHeight="1" x14ac:dyDescent="0.25">
      <c r="A21" s="1068" t="s">
        <v>182</v>
      </c>
      <c r="B21" s="1068"/>
      <c r="C21" s="1078">
        <f>SUM(C22:C23)</f>
        <v>3244</v>
      </c>
      <c r="D21" s="1076">
        <f>SUM(D22:D23)</f>
        <v>49971</v>
      </c>
    </row>
    <row r="22" spans="1:8" ht="7.9" customHeight="1" x14ac:dyDescent="0.15">
      <c r="A22" s="16"/>
      <c r="B22" s="229" t="s">
        <v>249</v>
      </c>
      <c r="C22" s="424">
        <v>3097</v>
      </c>
      <c r="D22" s="374">
        <v>47949</v>
      </c>
    </row>
    <row r="23" spans="1:8" ht="7.9" customHeight="1" x14ac:dyDescent="0.15">
      <c r="A23" s="16"/>
      <c r="B23" s="302" t="s">
        <v>248</v>
      </c>
      <c r="C23" s="425">
        <v>147</v>
      </c>
      <c r="D23" s="374">
        <v>2022</v>
      </c>
      <c r="E23" s="776"/>
      <c r="F23" s="776"/>
      <c r="G23" s="782"/>
      <c r="H23" s="782"/>
    </row>
    <row r="24" spans="1:8" ht="7.9" customHeight="1" thickBot="1" x14ac:dyDescent="0.3">
      <c r="A24" s="1000"/>
      <c r="B24" s="1001"/>
      <c r="C24" s="1001"/>
      <c r="D24" s="1001"/>
    </row>
    <row r="25" spans="1:8" s="303" customFormat="1" ht="7.9" customHeight="1" thickTop="1" x14ac:dyDescent="0.25">
      <c r="A25" s="127" t="s">
        <v>715</v>
      </c>
      <c r="B25" s="127"/>
      <c r="C25" s="127"/>
      <c r="D25" s="127"/>
      <c r="E25" s="267"/>
    </row>
    <row r="26" spans="1:8" s="303" customFormat="1" ht="7.9" customHeight="1" x14ac:dyDescent="0.25">
      <c r="A26" s="209" t="s">
        <v>244</v>
      </c>
      <c r="B26" s="209"/>
      <c r="C26" s="301"/>
      <c r="D26" s="210"/>
      <c r="E26" s="267"/>
    </row>
    <row r="27" spans="1:8" ht="7.9" customHeight="1" x14ac:dyDescent="0.25">
      <c r="A27" s="209" t="s">
        <v>83</v>
      </c>
      <c r="B27" s="209"/>
      <c r="D27" s="210"/>
    </row>
    <row r="28" spans="1:8" ht="7.9" customHeight="1" x14ac:dyDescent="0.25">
      <c r="A28" s="209" t="s">
        <v>242</v>
      </c>
      <c r="B28" s="209"/>
      <c r="C28" s="303"/>
      <c r="D28" s="210"/>
    </row>
    <row r="29" spans="1:8" ht="7.9" customHeight="1" x14ac:dyDescent="0.25">
      <c r="A29" s="209" t="s">
        <v>245</v>
      </c>
      <c r="B29" s="16"/>
      <c r="C29" s="303"/>
      <c r="D29" s="210"/>
    </row>
    <row r="30" spans="1:8" ht="7.9" customHeight="1" x14ac:dyDescent="0.25">
      <c r="A30" s="209" t="s">
        <v>246</v>
      </c>
    </row>
    <row r="31" spans="1:8" ht="7.9" customHeight="1" x14ac:dyDescent="0.25">
      <c r="A31" s="209" t="s">
        <v>243</v>
      </c>
    </row>
    <row r="32" spans="1:8" ht="7.9" customHeight="1" x14ac:dyDescent="0.25">
      <c r="A32" s="209" t="s">
        <v>247</v>
      </c>
    </row>
    <row r="33" spans="1:2" ht="7.9" customHeight="1" x14ac:dyDescent="0.25">
      <c r="A33" s="209" t="s">
        <v>525</v>
      </c>
    </row>
    <row r="34" spans="1:2" ht="7.9" customHeight="1" x14ac:dyDescent="0.25"/>
    <row r="35" spans="1:2" ht="7.9" customHeight="1" x14ac:dyDescent="0.25"/>
    <row r="37" spans="1:2" ht="9.9499999999999993" customHeight="1" x14ac:dyDescent="0.25">
      <c r="B37" s="635"/>
    </row>
  </sheetData>
  <mergeCells count="2">
    <mergeCell ref="A1:D1"/>
    <mergeCell ref="A2:D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3"/>
  <sheetViews>
    <sheetView workbookViewId="0"/>
  </sheetViews>
  <sheetFormatPr baseColWidth="10" defaultRowHeight="15" x14ac:dyDescent="0.25"/>
  <sheetData>
    <row r="1" spans="1:2" x14ac:dyDescent="0.25">
      <c r="A1" s="774"/>
      <c r="B1" s="276"/>
    </row>
    <row r="2" spans="1:2" x14ac:dyDescent="0.25">
      <c r="A2" s="276"/>
      <c r="B2" s="276"/>
    </row>
    <row r="3" spans="1:2" x14ac:dyDescent="0.25">
      <c r="A3" s="276"/>
      <c r="B3" s="276"/>
    </row>
  </sheetData>
  <phoneticPr fontId="15" type="noConversion"/>
  <pageMargins left="0.78740157499999996" right="0.78740157499999996" top="0.984251969" bottom="0.984251969" header="0.4921259845" footer="0.4921259845"/>
  <pageSetup paperSize="9" orientation="portrait"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5"/>
  <dimension ref="A1:H37"/>
  <sheetViews>
    <sheetView zoomScale="140" zoomScaleNormal="140" workbookViewId="0">
      <selection sqref="A1:E1"/>
    </sheetView>
  </sheetViews>
  <sheetFormatPr baseColWidth="10" defaultRowHeight="9.9499999999999993" customHeight="1" x14ac:dyDescent="0.25"/>
  <cols>
    <col min="1" max="1" width="11.85546875" style="204" customWidth="1"/>
    <col min="2" max="2" width="48" style="204" customWidth="1"/>
    <col min="3" max="4" width="6.7109375" style="204" customWidth="1"/>
    <col min="5" max="5" width="9.42578125" style="204" customWidth="1"/>
    <col min="6" max="7" width="6.7109375" style="233" customWidth="1"/>
    <col min="8" max="8" width="6.85546875" style="233" customWidth="1"/>
    <col min="9" max="9" width="8.7109375" style="204" customWidth="1"/>
    <col min="10" max="16384" width="11.42578125" style="204"/>
  </cols>
  <sheetData>
    <row r="1" spans="1:8" ht="15" customHeight="1" x14ac:dyDescent="0.25">
      <c r="A1" s="1093" t="s">
        <v>504</v>
      </c>
      <c r="B1" s="1093"/>
      <c r="C1" s="1093"/>
      <c r="D1" s="1093"/>
      <c r="E1" s="1093"/>
    </row>
    <row r="2" spans="1:8" ht="9.9499999999999993" customHeight="1" x14ac:dyDescent="0.25">
      <c r="A2" s="1095" t="s">
        <v>814</v>
      </c>
      <c r="B2" s="1095"/>
      <c r="C2" s="1095"/>
      <c r="D2" s="1095"/>
      <c r="E2" s="1095"/>
    </row>
    <row r="3" spans="1:8" ht="7.9" customHeight="1" x14ac:dyDescent="0.25">
      <c r="A3" s="16"/>
      <c r="B3" s="16"/>
      <c r="C3" s="16"/>
      <c r="D3" s="16"/>
      <c r="E3" s="16"/>
    </row>
    <row r="4" spans="1:8" ht="9" customHeight="1" x14ac:dyDescent="0.25">
      <c r="A4" s="16"/>
      <c r="B4" s="16"/>
      <c r="C4" s="1117" t="s">
        <v>342</v>
      </c>
      <c r="D4" s="1117"/>
      <c r="E4" s="674" t="s">
        <v>653</v>
      </c>
    </row>
    <row r="5" spans="1:8" ht="20.100000000000001" customHeight="1" x14ac:dyDescent="0.25">
      <c r="A5" s="16"/>
      <c r="B5" s="16"/>
      <c r="C5" s="295" t="s">
        <v>651</v>
      </c>
      <c r="D5" s="295" t="s">
        <v>652</v>
      </c>
      <c r="E5" s="295" t="s">
        <v>652</v>
      </c>
    </row>
    <row r="6" spans="1:8" ht="7.9" customHeight="1" x14ac:dyDescent="0.25">
      <c r="A6" s="16"/>
      <c r="B6" s="16"/>
      <c r="C6" s="16"/>
      <c r="D6" s="571"/>
      <c r="E6" s="16"/>
    </row>
    <row r="7" spans="1:8" ht="7.9" customHeight="1" x14ac:dyDescent="0.25">
      <c r="A7" s="1116" t="s">
        <v>125</v>
      </c>
      <c r="B7" s="1116"/>
      <c r="C7" s="1004">
        <f>SUM(C9:C27)</f>
        <v>122</v>
      </c>
      <c r="D7" s="1034">
        <f t="shared" ref="D7" si="0">SUM(D9:D27)</f>
        <v>1450</v>
      </c>
      <c r="E7" s="1034">
        <f>SUM(E9:E27)</f>
        <v>24407</v>
      </c>
    </row>
    <row r="8" spans="1:8" ht="7.9" customHeight="1" x14ac:dyDescent="0.25">
      <c r="A8" s="16"/>
      <c r="B8" s="16"/>
      <c r="C8" s="16"/>
      <c r="D8" s="572"/>
      <c r="E8" s="355"/>
    </row>
    <row r="9" spans="1:8" ht="7.9" customHeight="1" x14ac:dyDescent="0.25">
      <c r="A9" s="198" t="s">
        <v>80</v>
      </c>
      <c r="B9" s="186" t="s">
        <v>241</v>
      </c>
      <c r="C9" s="186">
        <v>30</v>
      </c>
      <c r="D9" s="407">
        <v>142</v>
      </c>
      <c r="E9" s="414">
        <v>4840</v>
      </c>
    </row>
    <row r="10" spans="1:8" s="207" customFormat="1" ht="7.9" customHeight="1" x14ac:dyDescent="0.15">
      <c r="A10" s="16"/>
      <c r="B10" s="186" t="s">
        <v>238</v>
      </c>
      <c r="C10" s="186">
        <v>13</v>
      </c>
      <c r="D10" s="385">
        <v>38</v>
      </c>
      <c r="E10" s="414">
        <v>698</v>
      </c>
      <c r="F10" s="233"/>
      <c r="G10" s="268"/>
      <c r="H10" s="268"/>
    </row>
    <row r="11" spans="1:8" s="207" customFormat="1" ht="7.9" customHeight="1" x14ac:dyDescent="0.15">
      <c r="A11" s="804"/>
      <c r="B11" s="179" t="s">
        <v>1024</v>
      </c>
      <c r="C11" s="186">
        <v>0</v>
      </c>
      <c r="D11" s="385">
        <v>515</v>
      </c>
      <c r="E11" s="414">
        <v>3434</v>
      </c>
      <c r="F11" s="233"/>
      <c r="G11" s="268"/>
      <c r="H11" s="268"/>
    </row>
    <row r="12" spans="1:8" ht="7.9" customHeight="1" x14ac:dyDescent="0.15">
      <c r="A12" s="16"/>
      <c r="B12" s="186" t="s">
        <v>237</v>
      </c>
      <c r="C12" s="186">
        <v>2</v>
      </c>
      <c r="D12" s="407">
        <v>100</v>
      </c>
      <c r="E12" s="426">
        <v>1351</v>
      </c>
    </row>
    <row r="13" spans="1:8" ht="7.9" customHeight="1" x14ac:dyDescent="0.15">
      <c r="A13" s="16"/>
      <c r="B13" s="16"/>
      <c r="C13" s="16"/>
      <c r="D13" s="427"/>
      <c r="E13" s="426"/>
    </row>
    <row r="14" spans="1:8" ht="7.9" customHeight="1" x14ac:dyDescent="0.15">
      <c r="A14" s="198" t="s">
        <v>236</v>
      </c>
      <c r="B14" s="186" t="s">
        <v>235</v>
      </c>
      <c r="C14" s="186">
        <v>2</v>
      </c>
      <c r="D14" s="385">
        <v>20</v>
      </c>
      <c r="E14" s="426">
        <v>397</v>
      </c>
    </row>
    <row r="15" spans="1:8" ht="7.9" customHeight="1" x14ac:dyDescent="0.15">
      <c r="A15" s="16"/>
      <c r="B15" s="186" t="s">
        <v>234</v>
      </c>
      <c r="C15" s="186">
        <v>0</v>
      </c>
      <c r="D15" s="371">
        <v>87</v>
      </c>
      <c r="E15" s="426">
        <v>2685</v>
      </c>
    </row>
    <row r="16" spans="1:8" ht="7.9" customHeight="1" x14ac:dyDescent="0.15">
      <c r="A16" s="16"/>
      <c r="B16" s="16"/>
      <c r="C16" s="16"/>
      <c r="D16" s="428"/>
      <c r="E16" s="426"/>
    </row>
    <row r="17" spans="1:5" ht="7.9" customHeight="1" x14ac:dyDescent="0.15">
      <c r="A17" s="198" t="s">
        <v>223</v>
      </c>
      <c r="B17" s="186" t="s">
        <v>233</v>
      </c>
      <c r="C17" s="186">
        <v>4</v>
      </c>
      <c r="D17" s="371">
        <v>95</v>
      </c>
      <c r="E17" s="426">
        <v>1998</v>
      </c>
    </row>
    <row r="18" spans="1:5" ht="7.9" customHeight="1" x14ac:dyDescent="0.15">
      <c r="A18" s="16"/>
      <c r="B18" s="186" t="s">
        <v>232</v>
      </c>
      <c r="C18" s="186">
        <v>43</v>
      </c>
      <c r="D18" s="820">
        <v>160</v>
      </c>
      <c r="E18" s="426">
        <v>4063</v>
      </c>
    </row>
    <row r="19" spans="1:5" ht="7.9" customHeight="1" x14ac:dyDescent="0.15">
      <c r="A19" s="16"/>
      <c r="B19" s="186" t="s">
        <v>231</v>
      </c>
      <c r="C19" s="186">
        <v>17</v>
      </c>
      <c r="D19" s="371">
        <v>85</v>
      </c>
      <c r="E19" s="426">
        <v>1639</v>
      </c>
    </row>
    <row r="20" spans="1:5" ht="7.9" customHeight="1" x14ac:dyDescent="0.25">
      <c r="A20" s="16"/>
      <c r="B20" s="186" t="s">
        <v>230</v>
      </c>
      <c r="C20" s="186">
        <v>4</v>
      </c>
      <c r="D20" s="371">
        <v>0</v>
      </c>
      <c r="E20" s="414">
        <v>186</v>
      </c>
    </row>
    <row r="21" spans="1:5" ht="7.9" customHeight="1" x14ac:dyDescent="0.15">
      <c r="A21" s="16"/>
      <c r="B21" s="186" t="s">
        <v>229</v>
      </c>
      <c r="C21" s="186">
        <v>1</v>
      </c>
      <c r="D21" s="371">
        <v>118</v>
      </c>
      <c r="E21" s="426">
        <v>1340</v>
      </c>
    </row>
    <row r="22" spans="1:5" ht="7.9" customHeight="1" x14ac:dyDescent="0.15">
      <c r="A22" s="16"/>
      <c r="B22" s="16"/>
      <c r="C22" s="16"/>
      <c r="D22" s="429"/>
      <c r="E22" s="426"/>
    </row>
    <row r="23" spans="1:5" ht="7.9" customHeight="1" x14ac:dyDescent="0.25">
      <c r="A23" s="198" t="s">
        <v>228</v>
      </c>
      <c r="B23" s="186" t="s">
        <v>227</v>
      </c>
      <c r="C23" s="186">
        <v>0</v>
      </c>
      <c r="D23" s="820">
        <v>5</v>
      </c>
      <c r="E23" s="414">
        <v>101</v>
      </c>
    </row>
    <row r="24" spans="1:5" ht="7.9" customHeight="1" x14ac:dyDescent="0.15">
      <c r="A24" s="16"/>
      <c r="B24" s="208" t="s">
        <v>85</v>
      </c>
      <c r="C24" s="208">
        <v>6</v>
      </c>
      <c r="D24" s="820">
        <v>54</v>
      </c>
      <c r="E24" s="426">
        <v>1214</v>
      </c>
    </row>
    <row r="25" spans="1:5" ht="7.9" customHeight="1" x14ac:dyDescent="0.15">
      <c r="A25" s="16"/>
      <c r="B25" s="16"/>
      <c r="C25" s="16"/>
      <c r="D25" s="428"/>
      <c r="E25" s="426"/>
    </row>
    <row r="26" spans="1:5" ht="7.9" customHeight="1" x14ac:dyDescent="0.15">
      <c r="A26" s="198" t="s">
        <v>226</v>
      </c>
      <c r="B26" s="186" t="s">
        <v>75</v>
      </c>
      <c r="C26" s="186">
        <v>0</v>
      </c>
      <c r="D26" s="820">
        <v>15</v>
      </c>
      <c r="E26" s="426">
        <v>154</v>
      </c>
    </row>
    <row r="27" spans="1:5" ht="7.9" customHeight="1" x14ac:dyDescent="0.15">
      <c r="A27" s="16"/>
      <c r="B27" s="186" t="s">
        <v>225</v>
      </c>
      <c r="C27" s="298" t="s">
        <v>215</v>
      </c>
      <c r="D27" s="371">
        <v>16</v>
      </c>
      <c r="E27" s="426">
        <v>307</v>
      </c>
    </row>
    <row r="28" spans="1:5" ht="7.9" customHeight="1" thickBot="1" x14ac:dyDescent="0.3">
      <c r="A28" s="1000"/>
      <c r="B28" s="1001"/>
      <c r="C28" s="1001"/>
      <c r="D28" s="1001"/>
      <c r="E28" s="1001"/>
    </row>
    <row r="29" spans="1:5" ht="7.9" customHeight="1" thickTop="1" x14ac:dyDescent="0.25">
      <c r="A29" s="127" t="s">
        <v>962</v>
      </c>
      <c r="B29" s="212"/>
      <c r="C29" s="212"/>
      <c r="D29" s="212"/>
      <c r="E29" s="212"/>
    </row>
    <row r="30" spans="1:5" ht="7.9" customHeight="1" x14ac:dyDescent="0.25">
      <c r="A30" s="179" t="s">
        <v>650</v>
      </c>
      <c r="B30" s="211"/>
      <c r="C30" s="211"/>
      <c r="D30" s="211"/>
      <c r="E30" s="211"/>
    </row>
    <row r="31" spans="1:5" ht="7.9" customHeight="1" x14ac:dyDescent="0.25">
      <c r="A31" s="211"/>
      <c r="B31" s="211"/>
      <c r="C31" s="211"/>
      <c r="D31" s="211"/>
      <c r="E31" s="211"/>
    </row>
    <row r="32" spans="1:5" ht="7.9" customHeight="1" x14ac:dyDescent="0.25"/>
    <row r="33" ht="7.9" customHeight="1" x14ac:dyDescent="0.25"/>
    <row r="34" ht="7.9" customHeight="1" x14ac:dyDescent="0.25"/>
    <row r="35" ht="7.9" customHeight="1" x14ac:dyDescent="0.25"/>
    <row r="36" ht="7.9" customHeight="1" x14ac:dyDescent="0.25"/>
    <row r="37" ht="7.9" customHeight="1" x14ac:dyDescent="0.25"/>
  </sheetData>
  <mergeCells count="4">
    <mergeCell ref="A1:E1"/>
    <mergeCell ref="A2:E2"/>
    <mergeCell ref="A7:B7"/>
    <mergeCell ref="C4:D4"/>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6"/>
  <dimension ref="A1:J39"/>
  <sheetViews>
    <sheetView zoomScale="140" zoomScaleNormal="140" workbookViewId="0">
      <selection sqref="A1:G1"/>
    </sheetView>
  </sheetViews>
  <sheetFormatPr baseColWidth="10" defaultRowHeight="9.9499999999999993" customHeight="1" x14ac:dyDescent="0.25"/>
  <cols>
    <col min="1" max="1" width="10.85546875" style="301" customWidth="1"/>
    <col min="2" max="2" width="23.42578125" style="301" customWidth="1"/>
    <col min="3" max="3" width="7.42578125" style="301" customWidth="1"/>
    <col min="4" max="4" width="6.42578125" style="301" customWidth="1"/>
    <col min="5" max="5" width="11.140625" style="233" customWidth="1"/>
    <col min="6" max="6" width="9.140625" style="233" customWidth="1"/>
    <col min="7" max="7" width="9.5703125" style="233" customWidth="1"/>
    <col min="8" max="8" width="8.7109375" style="301" customWidth="1"/>
    <col min="9" max="16384" width="11.42578125" style="301"/>
  </cols>
  <sheetData>
    <row r="1" spans="1:10" ht="15" customHeight="1" x14ac:dyDescent="0.25">
      <c r="A1" s="1093" t="s">
        <v>506</v>
      </c>
      <c r="B1" s="1093"/>
      <c r="C1" s="1093"/>
      <c r="D1" s="1093"/>
      <c r="E1" s="1093"/>
      <c r="F1" s="1093"/>
      <c r="G1" s="1093"/>
      <c r="H1" s="233"/>
    </row>
    <row r="2" spans="1:10" ht="9.9499999999999993" customHeight="1" x14ac:dyDescent="0.25">
      <c r="A2" s="1095" t="s">
        <v>814</v>
      </c>
      <c r="B2" s="1095"/>
      <c r="C2" s="1095"/>
      <c r="D2" s="1095"/>
      <c r="E2" s="1095"/>
      <c r="F2" s="1095"/>
      <c r="G2" s="1095"/>
      <c r="H2" s="233"/>
    </row>
    <row r="3" spans="1:10" ht="7.9" customHeight="1" x14ac:dyDescent="0.25">
      <c r="A3" s="16"/>
      <c r="B3" s="16"/>
      <c r="C3" s="16"/>
      <c r="D3" s="16"/>
    </row>
    <row r="4" spans="1:10" ht="7.9" customHeight="1" x14ac:dyDescent="0.25">
      <c r="A4" s="16"/>
      <c r="B4" s="16"/>
      <c r="C4" s="16"/>
      <c r="D4" s="16"/>
      <c r="F4" s="279"/>
      <c r="G4" s="279"/>
    </row>
    <row r="5" spans="1:10" ht="20.100000000000001" customHeight="1" x14ac:dyDescent="0.25">
      <c r="A5" s="16"/>
      <c r="B5" s="16"/>
      <c r="C5" s="295" t="s">
        <v>485</v>
      </c>
      <c r="D5" s="295" t="s">
        <v>486</v>
      </c>
      <c r="E5" s="295" t="s">
        <v>487</v>
      </c>
      <c r="F5" s="295" t="s">
        <v>894</v>
      </c>
      <c r="G5" s="295" t="s">
        <v>338</v>
      </c>
      <c r="H5" s="233"/>
      <c r="I5" s="233"/>
      <c r="J5" s="233"/>
    </row>
    <row r="6" spans="1:10" ht="7.9" customHeight="1" x14ac:dyDescent="0.25">
      <c r="A6" s="16"/>
      <c r="B6" s="16"/>
      <c r="C6" s="16"/>
      <c r="D6" s="16"/>
      <c r="E6" s="16"/>
      <c r="F6" s="843"/>
      <c r="G6" s="16"/>
      <c r="H6" s="233"/>
      <c r="I6" s="233"/>
      <c r="J6" s="233"/>
    </row>
    <row r="7" spans="1:10" ht="7.9" customHeight="1" x14ac:dyDescent="0.25">
      <c r="A7" s="1068" t="s">
        <v>84</v>
      </c>
      <c r="B7" s="1068"/>
      <c r="C7" s="1076">
        <f>SUM(C9:C28)</f>
        <v>63</v>
      </c>
      <c r="D7" s="1076">
        <f t="shared" ref="D7:E7" si="0">SUM(D9:D28)</f>
        <v>30</v>
      </c>
      <c r="E7" s="1076">
        <f t="shared" si="0"/>
        <v>46</v>
      </c>
      <c r="F7" s="1076">
        <f>SUM(F9:F28)</f>
        <v>3093</v>
      </c>
      <c r="G7" s="1076">
        <f>SUM(G9:G28)</f>
        <v>68077</v>
      </c>
      <c r="H7" s="233"/>
      <c r="I7" s="233"/>
      <c r="J7" s="233"/>
    </row>
    <row r="8" spans="1:10" ht="7.9" customHeight="1" x14ac:dyDescent="0.25">
      <c r="A8" s="16"/>
      <c r="B8" s="16"/>
      <c r="C8" s="16"/>
      <c r="D8" s="16"/>
      <c r="E8" s="16"/>
      <c r="F8" s="844"/>
      <c r="G8" s="16"/>
      <c r="H8" s="233"/>
      <c r="I8" s="233"/>
      <c r="J8" s="233"/>
    </row>
    <row r="9" spans="1:10" ht="7.9" customHeight="1" x14ac:dyDescent="0.15">
      <c r="A9" s="229" t="s">
        <v>80</v>
      </c>
      <c r="B9" s="179" t="s">
        <v>578</v>
      </c>
      <c r="C9" s="167">
        <v>63</v>
      </c>
      <c r="D9" s="167">
        <v>25</v>
      </c>
      <c r="E9" s="167">
        <v>5</v>
      </c>
      <c r="F9" s="845">
        <v>1348</v>
      </c>
      <c r="G9" s="89">
        <v>23471</v>
      </c>
      <c r="H9" s="233"/>
      <c r="I9" s="233"/>
      <c r="J9" s="233"/>
    </row>
    <row r="10" spans="1:10" ht="7.9" customHeight="1" x14ac:dyDescent="0.15">
      <c r="A10" s="16"/>
      <c r="B10" s="179" t="s">
        <v>580</v>
      </c>
      <c r="C10" s="167"/>
      <c r="D10" s="167"/>
      <c r="E10" s="167"/>
      <c r="F10" s="845">
        <v>136</v>
      </c>
      <c r="G10" s="89">
        <v>3370</v>
      </c>
      <c r="H10" s="233"/>
      <c r="I10" s="233"/>
      <c r="J10" s="233"/>
    </row>
    <row r="11" spans="1:10" ht="7.9" customHeight="1" x14ac:dyDescent="0.15">
      <c r="A11" s="16"/>
      <c r="B11" s="179" t="s">
        <v>579</v>
      </c>
      <c r="C11" s="167"/>
      <c r="D11" s="167">
        <v>5</v>
      </c>
      <c r="E11" s="167"/>
      <c r="F11" s="846">
        <v>78</v>
      </c>
      <c r="G11" s="89">
        <v>4780</v>
      </c>
      <c r="H11" s="233"/>
      <c r="I11" s="233"/>
      <c r="J11" s="233"/>
    </row>
    <row r="12" spans="1:10" ht="7.9" customHeight="1" x14ac:dyDescent="0.15">
      <c r="A12" s="16"/>
      <c r="B12" s="16"/>
      <c r="C12" s="113"/>
      <c r="D12" s="113"/>
      <c r="E12" s="113"/>
      <c r="F12" s="846"/>
      <c r="G12" s="89"/>
      <c r="H12" s="233"/>
      <c r="I12" s="233"/>
      <c r="J12" s="233"/>
    </row>
    <row r="13" spans="1:10" ht="7.9" customHeight="1" x14ac:dyDescent="0.15">
      <c r="A13" s="229" t="s">
        <v>223</v>
      </c>
      <c r="B13" s="179" t="s">
        <v>693</v>
      </c>
      <c r="C13" s="167"/>
      <c r="D13" s="167"/>
      <c r="E13" s="167"/>
      <c r="F13" s="846">
        <v>0</v>
      </c>
      <c r="G13" s="89">
        <v>448</v>
      </c>
      <c r="H13" s="233"/>
      <c r="I13" s="233"/>
      <c r="J13" s="233"/>
    </row>
    <row r="14" spans="1:10" ht="7.9" customHeight="1" x14ac:dyDescent="0.15">
      <c r="B14" s="179" t="s">
        <v>216</v>
      </c>
      <c r="C14" s="167"/>
      <c r="D14" s="167"/>
      <c r="E14" s="167"/>
      <c r="F14" s="847">
        <v>0</v>
      </c>
      <c r="G14" s="89">
        <v>98</v>
      </c>
      <c r="H14" s="233"/>
      <c r="I14" s="233"/>
      <c r="J14" s="233"/>
    </row>
    <row r="15" spans="1:10" ht="7.9" customHeight="1" x14ac:dyDescent="0.15">
      <c r="A15" s="16"/>
      <c r="B15" s="179" t="s">
        <v>219</v>
      </c>
      <c r="C15" s="167"/>
      <c r="D15" s="167"/>
      <c r="E15" s="167"/>
      <c r="F15" s="845">
        <v>0</v>
      </c>
      <c r="G15" s="89">
        <v>882</v>
      </c>
      <c r="H15" s="233"/>
      <c r="I15" s="233"/>
      <c r="J15" s="233"/>
    </row>
    <row r="16" spans="1:10" ht="7.9" customHeight="1" x14ac:dyDescent="0.15">
      <c r="A16" s="16"/>
      <c r="B16" s="16"/>
      <c r="C16" s="113"/>
      <c r="D16" s="113"/>
      <c r="E16" s="113"/>
      <c r="F16" s="846"/>
      <c r="G16" s="89"/>
      <c r="H16" s="233"/>
      <c r="I16" s="233"/>
      <c r="J16" s="233"/>
    </row>
    <row r="17" spans="1:10" ht="7.9" customHeight="1" x14ac:dyDescent="0.15">
      <c r="A17" s="229" t="s">
        <v>228</v>
      </c>
      <c r="B17" s="179" t="s">
        <v>221</v>
      </c>
      <c r="C17" s="167"/>
      <c r="D17" s="167"/>
      <c r="E17" s="167">
        <v>1</v>
      </c>
      <c r="F17" s="848">
        <v>14</v>
      </c>
      <c r="G17" s="89">
        <v>570</v>
      </c>
      <c r="H17" s="233"/>
      <c r="I17" s="233"/>
      <c r="J17" s="233"/>
    </row>
    <row r="18" spans="1:10" ht="7.9" customHeight="1" x14ac:dyDescent="0.15">
      <c r="B18" s="179" t="s">
        <v>218</v>
      </c>
      <c r="C18" s="167"/>
      <c r="D18" s="167"/>
      <c r="E18" s="167"/>
      <c r="F18" s="845">
        <v>27</v>
      </c>
      <c r="G18" s="89">
        <v>554</v>
      </c>
      <c r="H18" s="233"/>
      <c r="I18" s="233"/>
      <c r="J18" s="233"/>
    </row>
    <row r="19" spans="1:10" ht="7.9" customHeight="1" x14ac:dyDescent="0.15">
      <c r="B19" s="179" t="s">
        <v>220</v>
      </c>
      <c r="C19" s="167"/>
      <c r="D19" s="167"/>
      <c r="E19" s="167">
        <v>7</v>
      </c>
      <c r="F19" s="846">
        <v>18</v>
      </c>
      <c r="G19" s="89">
        <v>748</v>
      </c>
      <c r="H19" s="233"/>
      <c r="I19" s="233"/>
      <c r="J19" s="233"/>
    </row>
    <row r="20" spans="1:10" ht="7.9" customHeight="1" x14ac:dyDescent="0.15">
      <c r="B20" s="179" t="s">
        <v>217</v>
      </c>
      <c r="C20" s="167"/>
      <c r="D20" s="167"/>
      <c r="E20" s="167"/>
      <c r="F20" s="846">
        <v>1127</v>
      </c>
      <c r="G20" s="89">
        <v>26184</v>
      </c>
      <c r="H20" s="233"/>
      <c r="I20" s="233"/>
      <c r="J20" s="233"/>
    </row>
    <row r="21" spans="1:10" ht="7.9" customHeight="1" x14ac:dyDescent="0.15">
      <c r="A21" s="16"/>
      <c r="B21" s="179" t="s">
        <v>222</v>
      </c>
      <c r="C21" s="167"/>
      <c r="D21" s="167"/>
      <c r="E21" s="167">
        <v>33</v>
      </c>
      <c r="F21" s="845">
        <v>136</v>
      </c>
      <c r="G21" s="89">
        <v>2789</v>
      </c>
      <c r="H21" s="233"/>
      <c r="I21" s="233"/>
      <c r="J21" s="233"/>
    </row>
    <row r="22" spans="1:10" ht="7.9" customHeight="1" x14ac:dyDescent="0.15">
      <c r="A22" s="16"/>
      <c r="B22" s="179"/>
      <c r="F22" s="846"/>
      <c r="G22" s="89"/>
      <c r="H22" s="233"/>
      <c r="I22" s="233"/>
      <c r="J22" s="233"/>
    </row>
    <row r="23" spans="1:10" ht="7.9" customHeight="1" x14ac:dyDescent="0.15">
      <c r="A23" s="229" t="s">
        <v>226</v>
      </c>
      <c r="B23" s="179" t="s">
        <v>524</v>
      </c>
      <c r="F23" s="846">
        <v>46</v>
      </c>
      <c r="G23" s="89">
        <v>850</v>
      </c>
      <c r="H23" s="233"/>
      <c r="I23" s="233"/>
      <c r="J23" s="233"/>
    </row>
    <row r="24" spans="1:10" ht="7.9" customHeight="1" x14ac:dyDescent="0.15">
      <c r="A24" s="16"/>
      <c r="B24" s="179"/>
      <c r="F24" s="846"/>
      <c r="G24" s="89"/>
      <c r="H24" s="233"/>
      <c r="I24" s="233"/>
      <c r="J24" s="233"/>
    </row>
    <row r="25" spans="1:10" s="304" customFormat="1" ht="7.5" customHeight="1" x14ac:dyDescent="0.25">
      <c r="A25" s="228" t="s">
        <v>352</v>
      </c>
      <c r="B25" s="294" t="s">
        <v>377</v>
      </c>
      <c r="C25" s="625"/>
      <c r="D25" s="625"/>
      <c r="E25" s="625"/>
      <c r="F25" s="849">
        <v>15</v>
      </c>
      <c r="G25" s="89">
        <v>267</v>
      </c>
      <c r="H25" s="233"/>
      <c r="J25" s="269"/>
    </row>
    <row r="26" spans="1:10" ht="7.9" customHeight="1" x14ac:dyDescent="0.15">
      <c r="A26" s="228" t="s">
        <v>351</v>
      </c>
      <c r="B26" s="179" t="s">
        <v>213</v>
      </c>
      <c r="C26" s="167"/>
      <c r="D26" s="167"/>
      <c r="E26" s="167"/>
      <c r="F26" s="846">
        <v>19</v>
      </c>
      <c r="G26" s="89">
        <v>586</v>
      </c>
      <c r="H26" s="233"/>
      <c r="I26" s="233"/>
      <c r="J26" s="233"/>
    </row>
    <row r="27" spans="1:10" ht="7.9" customHeight="1" x14ac:dyDescent="0.15">
      <c r="A27" s="16"/>
      <c r="B27" s="179" t="s">
        <v>212</v>
      </c>
      <c r="C27" s="167"/>
      <c r="D27" s="167"/>
      <c r="E27" s="167"/>
      <c r="F27" s="847">
        <v>55</v>
      </c>
      <c r="G27" s="337">
        <v>1059</v>
      </c>
      <c r="H27" s="233"/>
      <c r="I27" s="233"/>
      <c r="J27" s="233"/>
    </row>
    <row r="28" spans="1:10" ht="7.9" customHeight="1" x14ac:dyDescent="0.15">
      <c r="A28" s="16"/>
      <c r="B28" s="179" t="s">
        <v>211</v>
      </c>
      <c r="C28" s="167"/>
      <c r="D28" s="167"/>
      <c r="E28" s="167"/>
      <c r="F28" s="845">
        <v>74</v>
      </c>
      <c r="G28" s="89">
        <v>1421</v>
      </c>
      <c r="H28" s="233"/>
      <c r="I28" s="233"/>
      <c r="J28" s="233"/>
    </row>
    <row r="29" spans="1:10" ht="7.9" customHeight="1" thickBot="1" x14ac:dyDescent="0.3">
      <c r="A29" s="1000"/>
      <c r="B29" s="1001"/>
      <c r="C29" s="1001"/>
      <c r="D29" s="1001"/>
      <c r="E29" s="1001"/>
      <c r="F29" s="1001"/>
      <c r="G29" s="1001"/>
    </row>
    <row r="30" spans="1:10" ht="7.9" customHeight="1" thickTop="1" x14ac:dyDescent="0.25">
      <c r="A30" s="127" t="s">
        <v>962</v>
      </c>
      <c r="B30" s="127"/>
      <c r="C30" s="127"/>
      <c r="D30" s="127"/>
      <c r="H30" s="233"/>
    </row>
    <row r="31" spans="1:10" ht="7.9" customHeight="1" x14ac:dyDescent="0.25">
      <c r="A31" s="300"/>
      <c r="B31" s="300"/>
      <c r="C31" s="300"/>
      <c r="D31" s="300"/>
    </row>
    <row r="32" spans="1:10" ht="7.9" customHeight="1" x14ac:dyDescent="0.25"/>
    <row r="33" ht="7.9" customHeight="1" x14ac:dyDescent="0.25"/>
    <row r="34" ht="7.9" customHeight="1" x14ac:dyDescent="0.25"/>
    <row r="35" ht="7.9" customHeight="1" x14ac:dyDescent="0.25"/>
    <row r="36" ht="7.9" customHeight="1" x14ac:dyDescent="0.25"/>
    <row r="37" ht="7.9" customHeight="1" x14ac:dyDescent="0.25"/>
    <row r="38" ht="7.9" customHeight="1" x14ac:dyDescent="0.25"/>
    <row r="39" ht="7.9" customHeight="1" x14ac:dyDescent="0.25"/>
  </sheetData>
  <mergeCells count="2">
    <mergeCell ref="A1:G1"/>
    <mergeCell ref="A2:G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7"/>
  <dimension ref="A1:K47"/>
  <sheetViews>
    <sheetView zoomScale="140" zoomScaleNormal="140" workbookViewId="0">
      <selection sqref="A1:H1"/>
    </sheetView>
  </sheetViews>
  <sheetFormatPr baseColWidth="10" defaultRowHeight="9.9499999999999993" customHeight="1" x14ac:dyDescent="0.15"/>
  <cols>
    <col min="1" max="1" width="23.85546875" style="53" customWidth="1"/>
    <col min="2" max="3" width="6.7109375" style="53" customWidth="1"/>
    <col min="4" max="4" width="6.5703125" style="53" customWidth="1"/>
    <col min="5" max="6" width="6.7109375" style="53" customWidth="1"/>
    <col min="7" max="7" width="6.85546875" style="53" customWidth="1"/>
    <col min="8" max="8" width="9.85546875" style="54" customWidth="1"/>
    <col min="9" max="9" width="5" style="234" customWidth="1"/>
    <col min="10" max="16384" width="11.42578125" style="53"/>
  </cols>
  <sheetData>
    <row r="1" spans="1:11" ht="15" customHeight="1" x14ac:dyDescent="0.15">
      <c r="A1" s="1093" t="s">
        <v>127</v>
      </c>
      <c r="B1" s="1093"/>
      <c r="C1" s="1093"/>
      <c r="D1" s="1093"/>
      <c r="E1" s="1093"/>
      <c r="F1" s="1093"/>
      <c r="G1" s="1093"/>
      <c r="H1" s="1093"/>
    </row>
    <row r="2" spans="1:11" ht="9.9499999999999993" customHeight="1" x14ac:dyDescent="0.15">
      <c r="A2" s="1095" t="s">
        <v>944</v>
      </c>
      <c r="B2" s="1095"/>
      <c r="C2" s="1095"/>
      <c r="D2" s="1095"/>
      <c r="E2" s="1095"/>
      <c r="F2" s="1095"/>
      <c r="G2" s="1095"/>
      <c r="H2" s="1095"/>
    </row>
    <row r="3" spans="1:11" s="65" customFormat="1" ht="7.9" customHeight="1" x14ac:dyDescent="0.15">
      <c r="A3" s="318"/>
      <c r="B3" s="318"/>
      <c r="C3" s="318"/>
      <c r="D3" s="318"/>
      <c r="E3" s="318"/>
      <c r="F3" s="318"/>
      <c r="G3" s="318"/>
      <c r="H3" s="318"/>
      <c r="I3" s="169"/>
    </row>
    <row r="4" spans="1:11" s="57" customFormat="1" ht="20.100000000000001" customHeight="1" x14ac:dyDescent="0.15">
      <c r="A4" s="58"/>
      <c r="B4" s="37" t="s">
        <v>893</v>
      </c>
      <c r="C4" s="22" t="s">
        <v>341</v>
      </c>
      <c r="D4" s="22" t="s">
        <v>334</v>
      </c>
      <c r="E4" s="22" t="s">
        <v>335</v>
      </c>
      <c r="F4" s="22" t="s">
        <v>336</v>
      </c>
      <c r="G4" s="23" t="s">
        <v>342</v>
      </c>
      <c r="H4" s="88" t="s">
        <v>338</v>
      </c>
      <c r="I4" s="236"/>
    </row>
    <row r="5" spans="1:11" ht="9.9499999999999993" customHeight="1" x14ac:dyDescent="0.15">
      <c r="A5" s="60"/>
      <c r="B5" s="22"/>
      <c r="C5" s="22"/>
      <c r="D5" s="22"/>
      <c r="E5" s="22"/>
      <c r="F5" s="22"/>
      <c r="G5" s="23"/>
      <c r="H5" s="23"/>
    </row>
    <row r="6" spans="1:11" ht="7.9" customHeight="1" x14ac:dyDescent="0.15">
      <c r="A6" s="1007" t="s">
        <v>1032</v>
      </c>
      <c r="B6" s="1015">
        <f>SUM(B13:B21)</f>
        <v>1690</v>
      </c>
      <c r="C6" s="1015">
        <f t="shared" ref="C6:G6" si="0">SUM(C13:C21)</f>
        <v>800</v>
      </c>
      <c r="D6" s="1015">
        <f t="shared" si="0"/>
        <v>294</v>
      </c>
      <c r="E6" s="1015">
        <f t="shared" si="0"/>
        <v>495</v>
      </c>
      <c r="F6" s="1015">
        <f t="shared" si="0"/>
        <v>608</v>
      </c>
      <c r="G6" s="1015">
        <f t="shared" si="0"/>
        <v>3887</v>
      </c>
      <c r="H6" s="1034">
        <v>70624</v>
      </c>
      <c r="I6" s="169"/>
      <c r="J6" s="540"/>
    </row>
    <row r="7" spans="1:11" ht="7.9" customHeight="1" x14ac:dyDescent="0.15">
      <c r="A7" s="65" t="s">
        <v>1033</v>
      </c>
      <c r="B7" s="103">
        <v>1710</v>
      </c>
      <c r="C7" s="103">
        <v>721</v>
      </c>
      <c r="D7" s="103">
        <v>264</v>
      </c>
      <c r="E7" s="103">
        <v>475</v>
      </c>
      <c r="F7" s="103">
        <v>642</v>
      </c>
      <c r="G7" s="162">
        <v>3812</v>
      </c>
      <c r="H7" s="89">
        <v>73320</v>
      </c>
      <c r="J7" s="540"/>
    </row>
    <row r="8" spans="1:11" ht="7.9" customHeight="1" x14ac:dyDescent="0.15">
      <c r="A8" s="30"/>
      <c r="B8" s="336"/>
      <c r="C8" s="336"/>
      <c r="D8" s="336"/>
      <c r="E8" s="336"/>
      <c r="F8" s="336"/>
      <c r="G8" s="336"/>
      <c r="H8" s="336"/>
    </row>
    <row r="9" spans="1:11" ht="7.9" customHeight="1" x14ac:dyDescent="0.15">
      <c r="A9" s="86"/>
      <c r="B9" s="305"/>
      <c r="C9" s="305"/>
      <c r="D9" s="305"/>
      <c r="E9" s="305"/>
      <c r="F9" s="305"/>
      <c r="G9" s="306"/>
      <c r="H9" s="305"/>
    </row>
    <row r="10" spans="1:11" ht="7.9" customHeight="1" x14ac:dyDescent="0.15">
      <c r="A10" s="1014" t="s">
        <v>13</v>
      </c>
      <c r="B10" s="1082">
        <f>B6/'page 5 Démo'!B14*1000</f>
        <v>1.1854724212818253</v>
      </c>
      <c r="C10" s="1082">
        <f>C6/'page 5 Démo'!C14*1000</f>
        <v>0.98120381442982862</v>
      </c>
      <c r="D10" s="1082">
        <f>D6/'page 5 Démo'!D14*1000</f>
        <v>0.96386806154330351</v>
      </c>
      <c r="E10" s="1082">
        <f>E6/'page 5 Démo'!E14*1000</f>
        <v>0.88143693808395196</v>
      </c>
      <c r="F10" s="1082">
        <f>F6/'page 5 Démo'!F14*1000</f>
        <v>0.8954028134498927</v>
      </c>
      <c r="G10" s="1082">
        <f>G6/'page 5 Démo'!G14*1000</f>
        <v>1.0265294615540024</v>
      </c>
      <c r="H10" s="1082">
        <f>H6/'page 5 Démo'!H14*1000</f>
        <v>1.0896738773214587</v>
      </c>
    </row>
    <row r="11" spans="1:11" ht="7.9" customHeight="1" x14ac:dyDescent="0.15">
      <c r="A11" s="86"/>
      <c r="B11" s="305"/>
      <c r="C11" s="305"/>
      <c r="D11" s="305"/>
      <c r="E11" s="305"/>
      <c r="F11" s="305"/>
      <c r="G11" s="306"/>
      <c r="H11" s="305"/>
    </row>
    <row r="12" spans="1:11" ht="7.9" customHeight="1" x14ac:dyDescent="0.15">
      <c r="A12" s="1014" t="s">
        <v>1097</v>
      </c>
      <c r="B12" s="1082"/>
      <c r="C12" s="1082"/>
      <c r="D12" s="1082"/>
      <c r="E12" s="1082"/>
      <c r="F12" s="1082"/>
      <c r="G12" s="1082"/>
      <c r="H12" s="1082"/>
      <c r="J12" s="519"/>
      <c r="K12" s="519"/>
    </row>
    <row r="13" spans="1:11" ht="7.9" customHeight="1" x14ac:dyDescent="0.15">
      <c r="A13" s="53" t="s">
        <v>128</v>
      </c>
      <c r="B13" s="51">
        <v>83</v>
      </c>
      <c r="C13" s="51">
        <v>64</v>
      </c>
      <c r="D13" s="51">
        <v>28</v>
      </c>
      <c r="E13" s="51">
        <v>25</v>
      </c>
      <c r="F13" s="51">
        <v>47</v>
      </c>
      <c r="G13" s="162">
        <f>SUM(B13:F13)</f>
        <v>247</v>
      </c>
      <c r="H13" s="356" t="s">
        <v>215</v>
      </c>
    </row>
    <row r="14" spans="1:11" ht="7.9" customHeight="1" x14ac:dyDescent="0.15">
      <c r="A14" s="53" t="s">
        <v>129</v>
      </c>
      <c r="B14" s="51">
        <v>177</v>
      </c>
      <c r="C14" s="51">
        <v>121</v>
      </c>
      <c r="D14" s="51">
        <v>36</v>
      </c>
      <c r="E14" s="51">
        <v>70</v>
      </c>
      <c r="F14" s="51">
        <v>79</v>
      </c>
      <c r="G14" s="162">
        <f t="shared" ref="G14:G21" si="1">SUM(B14:F14)</f>
        <v>483</v>
      </c>
      <c r="H14" s="356" t="s">
        <v>215</v>
      </c>
    </row>
    <row r="15" spans="1:11" ht="7.9" customHeight="1" x14ac:dyDescent="0.15">
      <c r="A15" s="53" t="s">
        <v>130</v>
      </c>
      <c r="B15" s="51">
        <v>219</v>
      </c>
      <c r="C15" s="51">
        <v>81</v>
      </c>
      <c r="D15" s="51">
        <v>43</v>
      </c>
      <c r="E15" s="51">
        <v>58</v>
      </c>
      <c r="F15" s="51">
        <v>76</v>
      </c>
      <c r="G15" s="162">
        <f t="shared" si="1"/>
        <v>477</v>
      </c>
      <c r="H15" s="356" t="s">
        <v>215</v>
      </c>
    </row>
    <row r="16" spans="1:11" ht="7.9" customHeight="1" x14ac:dyDescent="0.15">
      <c r="A16" s="53" t="s">
        <v>131</v>
      </c>
      <c r="B16" s="51">
        <v>50</v>
      </c>
      <c r="C16" s="51">
        <v>16</v>
      </c>
      <c r="D16" s="51">
        <v>8</v>
      </c>
      <c r="E16" s="51">
        <v>10</v>
      </c>
      <c r="F16" s="51">
        <v>11</v>
      </c>
      <c r="G16" s="162">
        <f t="shared" si="1"/>
        <v>95</v>
      </c>
      <c r="H16" s="356" t="s">
        <v>215</v>
      </c>
    </row>
    <row r="17" spans="1:8" ht="7.9" customHeight="1" x14ac:dyDescent="0.15">
      <c r="A17" s="53" t="s">
        <v>132</v>
      </c>
      <c r="B17" s="51">
        <v>248</v>
      </c>
      <c r="C17" s="51">
        <v>133</v>
      </c>
      <c r="D17" s="51">
        <v>62</v>
      </c>
      <c r="E17" s="51">
        <v>110</v>
      </c>
      <c r="F17" s="51">
        <v>143</v>
      </c>
      <c r="G17" s="162">
        <f t="shared" si="1"/>
        <v>696</v>
      </c>
      <c r="H17" s="356" t="s">
        <v>215</v>
      </c>
    </row>
    <row r="18" spans="1:8" ht="7.9" customHeight="1" x14ac:dyDescent="0.15">
      <c r="A18" s="53" t="s">
        <v>133</v>
      </c>
      <c r="B18" s="51">
        <v>315</v>
      </c>
      <c r="C18" s="51">
        <v>81</v>
      </c>
      <c r="D18" s="51">
        <v>24</v>
      </c>
      <c r="E18" s="51">
        <v>23</v>
      </c>
      <c r="F18" s="51">
        <v>22</v>
      </c>
      <c r="G18" s="162">
        <f t="shared" si="1"/>
        <v>465</v>
      </c>
      <c r="H18" s="356" t="s">
        <v>215</v>
      </c>
    </row>
    <row r="19" spans="1:8" ht="7.9" customHeight="1" x14ac:dyDescent="0.15">
      <c r="A19" s="53" t="s">
        <v>134</v>
      </c>
      <c r="B19" s="51">
        <v>486</v>
      </c>
      <c r="C19" s="51">
        <v>251</v>
      </c>
      <c r="D19" s="51">
        <v>72</v>
      </c>
      <c r="E19" s="51">
        <v>168</v>
      </c>
      <c r="F19" s="51">
        <v>194</v>
      </c>
      <c r="G19" s="162">
        <f t="shared" si="1"/>
        <v>1171</v>
      </c>
      <c r="H19" s="356" t="s">
        <v>215</v>
      </c>
    </row>
    <row r="20" spans="1:8" ht="7.9" customHeight="1" x14ac:dyDescent="0.15">
      <c r="A20" s="53" t="s">
        <v>214</v>
      </c>
      <c r="B20" s="51">
        <v>112</v>
      </c>
      <c r="C20" s="51">
        <v>40</v>
      </c>
      <c r="D20" s="51">
        <v>20</v>
      </c>
      <c r="E20" s="51">
        <v>30</v>
      </c>
      <c r="F20" s="51">
        <v>30</v>
      </c>
      <c r="G20" s="162">
        <f t="shared" si="1"/>
        <v>232</v>
      </c>
      <c r="H20" s="356" t="s">
        <v>215</v>
      </c>
    </row>
    <row r="21" spans="1:8" ht="7.9" customHeight="1" x14ac:dyDescent="0.15">
      <c r="A21" s="53" t="s">
        <v>135</v>
      </c>
      <c r="B21" s="51"/>
      <c r="C21" s="51">
        <v>13</v>
      </c>
      <c r="D21" s="51">
        <v>1</v>
      </c>
      <c r="E21" s="51">
        <v>1</v>
      </c>
      <c r="F21" s="51">
        <v>6</v>
      </c>
      <c r="G21" s="162">
        <f t="shared" si="1"/>
        <v>21</v>
      </c>
      <c r="H21" s="356" t="s">
        <v>215</v>
      </c>
    </row>
    <row r="22" spans="1:8" ht="7.9" customHeight="1" thickBot="1" x14ac:dyDescent="0.2">
      <c r="A22" s="1000"/>
      <c r="B22" s="1001"/>
      <c r="C22" s="1001"/>
      <c r="D22" s="1001"/>
      <c r="E22" s="1001"/>
      <c r="F22" s="1001"/>
      <c r="G22" s="1001"/>
      <c r="H22" s="1001"/>
    </row>
    <row r="23" spans="1:8" ht="7.9" customHeight="1" thickTop="1" x14ac:dyDescent="0.15">
      <c r="A23" s="55" t="s">
        <v>598</v>
      </c>
      <c r="B23" s="305"/>
      <c r="C23" s="305"/>
      <c r="D23" s="305"/>
      <c r="E23" s="305"/>
      <c r="F23" s="305"/>
      <c r="G23" s="306"/>
      <c r="H23" s="305"/>
    </row>
    <row r="24" spans="1:8" ht="7.9" customHeight="1" x14ac:dyDescent="0.15">
      <c r="A24" s="53" t="s">
        <v>963</v>
      </c>
      <c r="B24" s="305"/>
      <c r="C24" s="305"/>
      <c r="D24" s="305"/>
      <c r="E24" s="305"/>
      <c r="F24" s="305"/>
      <c r="G24" s="306"/>
      <c r="H24" s="305"/>
    </row>
    <row r="25" spans="1:8" ht="7.9" customHeight="1" x14ac:dyDescent="0.15">
      <c r="A25" s="53" t="s">
        <v>964</v>
      </c>
    </row>
    <row r="26" spans="1:8" ht="7.9" customHeight="1" x14ac:dyDescent="0.15">
      <c r="A26" s="53" t="s">
        <v>650</v>
      </c>
    </row>
    <row r="27" spans="1:8" ht="7.9" customHeight="1" x14ac:dyDescent="0.15"/>
    <row r="28" spans="1:8" ht="7.9" customHeight="1" x14ac:dyDescent="0.15"/>
    <row r="29" spans="1:8" ht="7.9" customHeight="1" x14ac:dyDescent="0.15"/>
    <row r="30" spans="1:8" ht="7.9" customHeight="1" x14ac:dyDescent="0.15"/>
    <row r="31" spans="1:8" ht="7.9" customHeight="1" x14ac:dyDescent="0.15"/>
    <row r="32" spans="1:8" ht="7.9" customHeight="1" x14ac:dyDescent="0.15"/>
    <row r="33" spans="1:7" ht="7.9" customHeight="1" x14ac:dyDescent="0.15"/>
    <row r="34" spans="1:7" ht="7.9" customHeight="1" x14ac:dyDescent="0.15"/>
    <row r="35" spans="1:7" ht="7.9" customHeight="1" x14ac:dyDescent="0.15"/>
    <row r="36" spans="1:7" ht="7.9" customHeight="1" x14ac:dyDescent="0.15"/>
    <row r="37" spans="1:7" ht="7.9" customHeight="1" x14ac:dyDescent="0.15">
      <c r="A37" s="873"/>
      <c r="B37" s="873"/>
      <c r="C37" s="873"/>
      <c r="D37" s="873"/>
      <c r="E37" s="873"/>
      <c r="F37" s="873"/>
      <c r="G37" s="873"/>
    </row>
    <row r="38" spans="1:7" ht="9.9499999999999993" customHeight="1" x14ac:dyDescent="0.15">
      <c r="A38" s="873"/>
      <c r="B38" s="873"/>
      <c r="C38" s="873"/>
      <c r="D38" s="873"/>
      <c r="E38" s="873"/>
      <c r="F38" s="873"/>
      <c r="G38" s="873"/>
    </row>
    <row r="39" spans="1:7" ht="9.9499999999999993" customHeight="1" x14ac:dyDescent="0.15">
      <c r="A39" s="873"/>
      <c r="B39" s="873"/>
      <c r="C39" s="873"/>
      <c r="D39" s="873"/>
      <c r="E39" s="873"/>
      <c r="F39" s="873"/>
      <c r="G39" s="873"/>
    </row>
    <row r="40" spans="1:7" ht="9.9499999999999993" customHeight="1" x14ac:dyDescent="0.15">
      <c r="A40" s="873"/>
      <c r="B40" s="873"/>
      <c r="C40" s="873"/>
      <c r="D40" s="873"/>
      <c r="E40" s="873"/>
      <c r="F40" s="873"/>
      <c r="G40" s="873"/>
    </row>
    <row r="41" spans="1:7" ht="9.9499999999999993" customHeight="1" x14ac:dyDescent="0.15">
      <c r="A41" s="873"/>
      <c r="B41" s="873"/>
      <c r="C41" s="873"/>
      <c r="D41" s="873"/>
      <c r="E41" s="873"/>
      <c r="F41" s="873"/>
      <c r="G41" s="873"/>
    </row>
    <row r="42" spans="1:7" ht="9.9499999999999993" customHeight="1" x14ac:dyDescent="0.15">
      <c r="A42" s="873"/>
      <c r="B42" s="873"/>
      <c r="C42" s="873"/>
      <c r="D42" s="873"/>
      <c r="E42" s="873"/>
      <c r="F42" s="873"/>
      <c r="G42" s="873"/>
    </row>
    <row r="43" spans="1:7" ht="9.9499999999999993" customHeight="1" x14ac:dyDescent="0.15">
      <c r="A43" s="873"/>
      <c r="B43" s="873"/>
      <c r="C43" s="873"/>
      <c r="D43" s="873"/>
      <c r="E43" s="873"/>
      <c r="F43" s="873"/>
      <c r="G43" s="873"/>
    </row>
    <row r="44" spans="1:7" ht="9.9499999999999993" customHeight="1" x14ac:dyDescent="0.15">
      <c r="A44" s="873"/>
      <c r="B44" s="873"/>
      <c r="C44" s="873"/>
      <c r="D44" s="873"/>
      <c r="E44" s="873"/>
      <c r="F44" s="873"/>
      <c r="G44" s="873"/>
    </row>
    <row r="45" spans="1:7" ht="9.9499999999999993" customHeight="1" x14ac:dyDescent="0.15">
      <c r="A45" s="873"/>
      <c r="B45" s="873"/>
      <c r="C45" s="873"/>
      <c r="D45" s="873"/>
      <c r="E45" s="873"/>
      <c r="F45" s="873"/>
      <c r="G45" s="873"/>
    </row>
    <row r="46" spans="1:7" ht="9.9499999999999993" customHeight="1" x14ac:dyDescent="0.15">
      <c r="A46" s="873"/>
      <c r="B46" s="873"/>
      <c r="C46" s="873"/>
      <c r="D46" s="873"/>
      <c r="E46" s="873"/>
      <c r="F46" s="873"/>
      <c r="G46" s="873"/>
    </row>
    <row r="47" spans="1:7" ht="9.9499999999999993" customHeight="1" x14ac:dyDescent="0.15">
      <c r="A47" s="873"/>
      <c r="B47" s="873"/>
      <c r="C47" s="873"/>
      <c r="D47" s="873"/>
      <c r="E47" s="873"/>
      <c r="F47" s="873"/>
      <c r="G47" s="873"/>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8"/>
  <dimension ref="A1:Q27"/>
  <sheetViews>
    <sheetView zoomScale="140" zoomScaleNormal="140" workbookViewId="0">
      <selection sqref="A1:H1"/>
    </sheetView>
  </sheetViews>
  <sheetFormatPr baseColWidth="10" defaultRowHeight="9.9499999999999993" customHeight="1" x14ac:dyDescent="0.15"/>
  <cols>
    <col min="1" max="1" width="26.140625" style="53" customWidth="1"/>
    <col min="2" max="2" width="6.5703125" style="53" customWidth="1"/>
    <col min="3" max="3" width="6.42578125" style="53" customWidth="1"/>
    <col min="4" max="4" width="6.42578125" style="53" bestFit="1" customWidth="1"/>
    <col min="5" max="6" width="5.7109375" style="53" customWidth="1"/>
    <col min="7" max="7" width="6.7109375" style="53" customWidth="1"/>
    <col min="8" max="8" width="9.5703125" style="54" customWidth="1"/>
    <col min="9" max="9" width="6.42578125" style="169" customWidth="1"/>
    <col min="10" max="10" width="11.42578125" style="65" customWidth="1"/>
    <col min="11" max="11" width="4.140625" style="65" bestFit="1" customWidth="1"/>
    <col min="12" max="14" width="3.85546875" style="65" bestFit="1" customWidth="1"/>
    <col min="15" max="15" width="4.140625" style="65" bestFit="1" customWidth="1"/>
    <col min="16" max="16" width="4.5703125" style="65" bestFit="1" customWidth="1"/>
    <col min="17" max="17" width="5.28515625" style="65" bestFit="1" customWidth="1"/>
    <col min="18" max="16384" width="11.42578125" style="53"/>
  </cols>
  <sheetData>
    <row r="1" spans="1:17" ht="15.6" customHeight="1" x14ac:dyDescent="0.15">
      <c r="A1" s="1093" t="s">
        <v>136</v>
      </c>
      <c r="B1" s="1093"/>
      <c r="C1" s="1093"/>
      <c r="D1" s="1093"/>
      <c r="E1" s="1093"/>
      <c r="F1" s="1093"/>
      <c r="G1" s="1093"/>
      <c r="H1" s="1093"/>
    </row>
    <row r="2" spans="1:17" ht="9.9499999999999993" customHeight="1" x14ac:dyDescent="0.15">
      <c r="A2" s="1095" t="s">
        <v>1035</v>
      </c>
      <c r="B2" s="1095"/>
      <c r="C2" s="1095"/>
      <c r="D2" s="1095"/>
      <c r="E2" s="1095"/>
      <c r="F2" s="1095"/>
      <c r="G2" s="1095"/>
      <c r="H2" s="1095"/>
    </row>
    <row r="3" spans="1:17" ht="7.9" customHeight="1" x14ac:dyDescent="0.15">
      <c r="A3" s="318"/>
      <c r="B3" s="318"/>
      <c r="C3" s="318"/>
      <c r="D3" s="318"/>
      <c r="E3" s="318"/>
      <c r="F3" s="318"/>
      <c r="G3" s="318"/>
      <c r="H3" s="318"/>
    </row>
    <row r="4" spans="1:17" ht="20.100000000000001" customHeight="1" x14ac:dyDescent="0.15">
      <c r="A4" s="86"/>
      <c r="B4" s="37" t="s">
        <v>893</v>
      </c>
      <c r="C4" s="22" t="s">
        <v>341</v>
      </c>
      <c r="D4" s="22" t="s">
        <v>334</v>
      </c>
      <c r="E4" s="22" t="s">
        <v>335</v>
      </c>
      <c r="F4" s="22" t="s">
        <v>336</v>
      </c>
      <c r="G4" s="23" t="s">
        <v>342</v>
      </c>
      <c r="H4" s="88" t="s">
        <v>338</v>
      </c>
    </row>
    <row r="5" spans="1:17" ht="7.9" customHeight="1" x14ac:dyDescent="0.15">
      <c r="A5" s="86"/>
      <c r="B5" s="22"/>
      <c r="C5" s="22"/>
      <c r="D5" s="22"/>
      <c r="E5" s="22"/>
      <c r="F5" s="22"/>
      <c r="G5" s="23"/>
      <c r="H5" s="88"/>
    </row>
    <row r="6" spans="1:17" ht="9.9499999999999993" customHeight="1" x14ac:dyDescent="0.15">
      <c r="A6" s="1014" t="s">
        <v>378</v>
      </c>
      <c r="B6" s="1083">
        <v>4860</v>
      </c>
      <c r="C6" s="1083">
        <v>3081</v>
      </c>
      <c r="D6" s="1083">
        <v>1021</v>
      </c>
      <c r="E6" s="1083">
        <v>1604</v>
      </c>
      <c r="F6" s="1083">
        <v>2309</v>
      </c>
      <c r="G6" s="1083">
        <v>12875</v>
      </c>
      <c r="H6" s="1083">
        <v>180716</v>
      </c>
      <c r="J6" s="66"/>
      <c r="K6" s="103"/>
      <c r="L6" s="103"/>
      <c r="M6" s="103"/>
      <c r="N6" s="103"/>
      <c r="O6" s="103"/>
      <c r="P6" s="103"/>
      <c r="Q6" s="103"/>
    </row>
    <row r="7" spans="1:17" ht="7.9" customHeight="1" x14ac:dyDescent="0.15">
      <c r="A7" s="307"/>
      <c r="B7" s="902"/>
      <c r="C7" s="902"/>
      <c r="D7" s="902"/>
      <c r="E7" s="902"/>
      <c r="F7" s="902"/>
      <c r="G7" s="902"/>
      <c r="H7" s="902"/>
    </row>
    <row r="8" spans="1:17" ht="7.9" customHeight="1" x14ac:dyDescent="0.15">
      <c r="A8" s="1014" t="s">
        <v>379</v>
      </c>
      <c r="B8" s="1083"/>
      <c r="C8" s="1083"/>
      <c r="D8" s="1083"/>
      <c r="E8" s="1083"/>
      <c r="F8" s="1083"/>
      <c r="G8" s="1083"/>
      <c r="H8" s="1083"/>
    </row>
    <row r="9" spans="1:17" ht="7.9" customHeight="1" x14ac:dyDescent="0.15">
      <c r="A9" s="307" t="s">
        <v>137</v>
      </c>
      <c r="B9" s="875">
        <v>5</v>
      </c>
      <c r="C9" s="875">
        <v>2</v>
      </c>
      <c r="D9" s="875">
        <v>2</v>
      </c>
      <c r="E9" s="875">
        <v>4</v>
      </c>
      <c r="F9" s="875">
        <v>8</v>
      </c>
      <c r="G9" s="877">
        <v>21</v>
      </c>
      <c r="H9" s="875">
        <v>717</v>
      </c>
      <c r="L9" s="341"/>
    </row>
    <row r="10" spans="1:17" ht="7.9" customHeight="1" x14ac:dyDescent="0.15">
      <c r="A10" s="307" t="s">
        <v>138</v>
      </c>
      <c r="B10" s="875">
        <v>4</v>
      </c>
      <c r="C10" s="875">
        <v>4</v>
      </c>
      <c r="D10" s="875">
        <v>4</v>
      </c>
      <c r="E10" s="875">
        <v>4</v>
      </c>
      <c r="F10" s="875">
        <v>1</v>
      </c>
      <c r="G10" s="877">
        <v>17</v>
      </c>
      <c r="H10" s="875">
        <v>269</v>
      </c>
      <c r="K10" s="309"/>
      <c r="L10" s="341"/>
    </row>
    <row r="11" spans="1:17" ht="7.9" customHeight="1" x14ac:dyDescent="0.15">
      <c r="A11" s="307" t="s">
        <v>183</v>
      </c>
      <c r="B11" s="875">
        <v>137</v>
      </c>
      <c r="C11" s="875">
        <v>71</v>
      </c>
      <c r="D11" s="875">
        <v>19</v>
      </c>
      <c r="E11" s="875">
        <v>42</v>
      </c>
      <c r="F11" s="875">
        <v>101</v>
      </c>
      <c r="G11" s="877">
        <v>370</v>
      </c>
      <c r="H11" s="875">
        <v>3835</v>
      </c>
      <c r="K11" s="309"/>
      <c r="L11" s="341"/>
    </row>
    <row r="12" spans="1:17" ht="7.9" customHeight="1" x14ac:dyDescent="0.15">
      <c r="A12" s="307" t="s">
        <v>184</v>
      </c>
      <c r="B12" s="875"/>
      <c r="C12" s="875"/>
      <c r="D12" s="875"/>
      <c r="E12" s="875"/>
      <c r="F12" s="875"/>
      <c r="G12" s="877"/>
      <c r="H12" s="875"/>
      <c r="I12" s="65"/>
      <c r="K12" s="309"/>
      <c r="L12" s="341"/>
    </row>
    <row r="13" spans="1:17" ht="7.9" customHeight="1" x14ac:dyDescent="0.15">
      <c r="A13" s="307" t="s">
        <v>185</v>
      </c>
      <c r="B13" s="875">
        <v>1640</v>
      </c>
      <c r="C13" s="875">
        <v>1090</v>
      </c>
      <c r="D13" s="875">
        <v>402</v>
      </c>
      <c r="E13" s="875">
        <v>532</v>
      </c>
      <c r="F13" s="875">
        <v>777</v>
      </c>
      <c r="G13" s="877">
        <v>4441</v>
      </c>
      <c r="H13" s="875">
        <v>55512</v>
      </c>
      <c r="K13" s="309"/>
      <c r="L13" s="341"/>
    </row>
    <row r="14" spans="1:17" ht="7.9" customHeight="1" x14ac:dyDescent="0.15">
      <c r="A14" s="448" t="s">
        <v>139</v>
      </c>
      <c r="B14" s="882">
        <v>852</v>
      </c>
      <c r="C14" s="882">
        <v>496</v>
      </c>
      <c r="D14" s="882">
        <v>187</v>
      </c>
      <c r="E14" s="882">
        <v>223</v>
      </c>
      <c r="F14" s="882">
        <v>413</v>
      </c>
      <c r="G14" s="885">
        <v>2171</v>
      </c>
      <c r="H14" s="882">
        <v>20292</v>
      </c>
      <c r="K14" s="309"/>
      <c r="L14" s="341"/>
    </row>
    <row r="15" spans="1:17" ht="7.9" customHeight="1" x14ac:dyDescent="0.15">
      <c r="A15" s="449" t="s">
        <v>140</v>
      </c>
      <c r="B15" s="882">
        <v>110</v>
      </c>
      <c r="C15" s="882">
        <v>37</v>
      </c>
      <c r="D15" s="882">
        <v>14</v>
      </c>
      <c r="E15" s="882">
        <v>35</v>
      </c>
      <c r="F15" s="882">
        <v>54</v>
      </c>
      <c r="G15" s="885">
        <v>250</v>
      </c>
      <c r="H15" s="882">
        <v>3821</v>
      </c>
      <c r="K15" s="309"/>
      <c r="L15" s="341"/>
    </row>
    <row r="16" spans="1:17" ht="7.9" customHeight="1" x14ac:dyDescent="0.15">
      <c r="A16" s="448" t="s">
        <v>141</v>
      </c>
      <c r="B16" s="882">
        <v>678</v>
      </c>
      <c r="C16" s="882">
        <v>557</v>
      </c>
      <c r="D16" s="882">
        <v>201</v>
      </c>
      <c r="E16" s="882">
        <v>274</v>
      </c>
      <c r="F16" s="882">
        <v>310</v>
      </c>
      <c r="G16" s="885">
        <v>2020</v>
      </c>
      <c r="H16" s="882">
        <v>31399</v>
      </c>
      <c r="K16" s="309"/>
      <c r="L16" s="341"/>
    </row>
    <row r="17" spans="1:12" ht="7.9" customHeight="1" x14ac:dyDescent="0.15">
      <c r="A17" s="307" t="s">
        <v>439</v>
      </c>
      <c r="B17" s="875">
        <v>2710</v>
      </c>
      <c r="C17" s="875">
        <v>1701</v>
      </c>
      <c r="D17" s="875">
        <v>493</v>
      </c>
      <c r="E17" s="875">
        <v>878</v>
      </c>
      <c r="F17" s="875">
        <v>1193</v>
      </c>
      <c r="G17" s="877">
        <v>6975</v>
      </c>
      <c r="H17" s="875">
        <v>104976</v>
      </c>
      <c r="K17" s="309"/>
      <c r="L17" s="341"/>
    </row>
    <row r="18" spans="1:12" ht="7.9" customHeight="1" x14ac:dyDescent="0.15">
      <c r="A18" s="451" t="s">
        <v>600</v>
      </c>
      <c r="B18" s="904">
        <v>942</v>
      </c>
      <c r="C18" s="904">
        <v>739</v>
      </c>
      <c r="D18" s="904">
        <v>210</v>
      </c>
      <c r="E18" s="904">
        <v>337</v>
      </c>
      <c r="F18" s="904">
        <v>559</v>
      </c>
      <c r="G18" s="944">
        <v>2787</v>
      </c>
      <c r="H18" s="904">
        <v>35943</v>
      </c>
      <c r="K18" s="309"/>
      <c r="L18" s="341"/>
    </row>
    <row r="19" spans="1:12" ht="7.9" customHeight="1" x14ac:dyDescent="0.15">
      <c r="A19" s="449" t="s">
        <v>601</v>
      </c>
      <c r="B19" s="945">
        <v>526</v>
      </c>
      <c r="C19" s="945">
        <v>306</v>
      </c>
      <c r="D19" s="945">
        <v>54</v>
      </c>
      <c r="E19" s="945">
        <v>152</v>
      </c>
      <c r="F19" s="945">
        <v>153</v>
      </c>
      <c r="G19" s="946">
        <v>1191</v>
      </c>
      <c r="H19" s="945">
        <v>21814</v>
      </c>
      <c r="I19" s="313"/>
      <c r="K19" s="309"/>
      <c r="L19" s="341"/>
    </row>
    <row r="20" spans="1:12" ht="7.9" customHeight="1" x14ac:dyDescent="0.15">
      <c r="A20" s="307" t="s">
        <v>409</v>
      </c>
      <c r="B20" s="903">
        <v>364</v>
      </c>
      <c r="C20" s="903">
        <v>213</v>
      </c>
      <c r="D20" s="903">
        <v>101</v>
      </c>
      <c r="E20" s="903">
        <v>144</v>
      </c>
      <c r="F20" s="903">
        <v>229</v>
      </c>
      <c r="G20" s="902">
        <v>1051</v>
      </c>
      <c r="H20" s="903">
        <v>15407</v>
      </c>
      <c r="K20" s="309"/>
      <c r="L20" s="341"/>
    </row>
    <row r="21" spans="1:12" ht="7.9" customHeight="1" thickBot="1" x14ac:dyDescent="0.2">
      <c r="A21" s="1000"/>
      <c r="B21" s="1001"/>
      <c r="C21" s="1001"/>
      <c r="D21" s="1001"/>
      <c r="E21" s="1001"/>
      <c r="F21" s="1001"/>
      <c r="G21" s="1001"/>
      <c r="H21" s="1001"/>
      <c r="K21" s="309"/>
      <c r="L21" s="341"/>
    </row>
    <row r="22" spans="1:12" ht="7.9" customHeight="1" thickTop="1" x14ac:dyDescent="0.15">
      <c r="A22" s="55" t="s">
        <v>599</v>
      </c>
      <c r="B22" s="305"/>
      <c r="C22" s="305"/>
      <c r="D22" s="305"/>
      <c r="E22" s="305"/>
      <c r="F22" s="305"/>
      <c r="G22" s="306"/>
      <c r="H22" s="447"/>
      <c r="K22" s="309"/>
      <c r="L22" s="341"/>
    </row>
    <row r="23" spans="1:12" ht="7.9" customHeight="1" x14ac:dyDescent="0.15">
      <c r="A23" s="55" t="s">
        <v>380</v>
      </c>
      <c r="B23" s="309"/>
      <c r="C23" s="158"/>
      <c r="D23" s="158"/>
      <c r="E23" s="158"/>
      <c r="F23" s="158"/>
      <c r="G23" s="182"/>
      <c r="H23" s="158"/>
      <c r="K23" s="309"/>
      <c r="L23" s="341"/>
    </row>
    <row r="24" spans="1:12" ht="7.9" customHeight="1" x14ac:dyDescent="0.15">
      <c r="A24" s="39" t="s">
        <v>440</v>
      </c>
      <c r="B24" s="307"/>
      <c r="C24" s="156"/>
      <c r="D24" s="156"/>
      <c r="E24" s="156"/>
      <c r="F24" s="156"/>
      <c r="G24" s="189"/>
      <c r="H24" s="156"/>
      <c r="K24" s="309"/>
      <c r="L24" s="341"/>
    </row>
    <row r="25" spans="1:12" ht="7.9" customHeight="1" x14ac:dyDescent="0.15"/>
    <row r="26" spans="1:12" ht="7.9" customHeight="1" x14ac:dyDescent="0.15"/>
    <row r="27" spans="1:12" ht="7.9" customHeight="1" x14ac:dyDescent="0.15"/>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9"/>
  <dimension ref="A1:S29"/>
  <sheetViews>
    <sheetView zoomScale="140" zoomScaleNormal="140" workbookViewId="0">
      <selection sqref="A1:H1"/>
    </sheetView>
  </sheetViews>
  <sheetFormatPr baseColWidth="10" defaultRowHeight="9.9499999999999993" customHeight="1" x14ac:dyDescent="0.15"/>
  <cols>
    <col min="1" max="1" width="27.7109375" style="53" customWidth="1"/>
    <col min="2" max="4" width="6.7109375" style="53" customWidth="1"/>
    <col min="5" max="6" width="5.7109375" style="53" customWidth="1"/>
    <col min="7" max="7" width="6.85546875" style="53" customWidth="1"/>
    <col min="8" max="8" width="9.7109375" style="54" customWidth="1"/>
    <col min="9" max="9" width="6.140625" style="169" customWidth="1"/>
    <col min="10" max="10" width="30.5703125" style="65" customWidth="1"/>
    <col min="11" max="16" width="4.85546875" style="65" customWidth="1"/>
    <col min="17" max="17" width="6.42578125" style="65" bestFit="1" customWidth="1"/>
    <col min="18" max="18" width="4.85546875" style="65" customWidth="1"/>
    <col min="19" max="19" width="11.42578125" style="65" customWidth="1"/>
    <col min="20" max="16384" width="11.42578125" style="53"/>
  </cols>
  <sheetData>
    <row r="1" spans="1:18" s="53" customFormat="1" ht="15.6" customHeight="1" x14ac:dyDescent="0.15">
      <c r="A1" s="1093" t="s">
        <v>142</v>
      </c>
      <c r="B1" s="1093"/>
      <c r="C1" s="1093"/>
      <c r="D1" s="1093"/>
      <c r="E1" s="1093"/>
      <c r="F1" s="1093"/>
      <c r="G1" s="1093"/>
      <c r="H1" s="1093"/>
      <c r="I1" s="312"/>
      <c r="J1" s="65"/>
      <c r="K1" s="65"/>
      <c r="L1" s="65"/>
      <c r="M1" s="65"/>
      <c r="N1" s="65"/>
      <c r="O1" s="65"/>
      <c r="P1" s="65"/>
      <c r="Q1" s="65"/>
      <c r="R1" s="65"/>
    </row>
    <row r="2" spans="1:18" s="53" customFormat="1" ht="9.9499999999999993" customHeight="1" x14ac:dyDescent="0.15">
      <c r="A2" s="1095" t="s">
        <v>1035</v>
      </c>
      <c r="B2" s="1095"/>
      <c r="C2" s="1095"/>
      <c r="D2" s="1095"/>
      <c r="E2" s="1095"/>
      <c r="F2" s="1095"/>
      <c r="G2" s="1095"/>
      <c r="H2" s="1095"/>
      <c r="I2" s="452"/>
      <c r="J2" s="65"/>
      <c r="K2" s="65"/>
      <c r="L2" s="65"/>
      <c r="M2" s="65"/>
      <c r="N2" s="65"/>
      <c r="O2" s="65"/>
      <c r="P2" s="65"/>
      <c r="Q2" s="65"/>
      <c r="R2" s="65"/>
    </row>
    <row r="3" spans="1:18" s="53" customFormat="1" ht="7.9" customHeight="1" x14ac:dyDescent="0.15">
      <c r="A3" s="318"/>
      <c r="B3" s="318"/>
      <c r="C3" s="318"/>
      <c r="D3" s="318"/>
      <c r="E3" s="318"/>
      <c r="F3" s="318"/>
      <c r="G3" s="318"/>
      <c r="H3" s="318"/>
      <c r="I3" s="453"/>
      <c r="J3" s="65"/>
      <c r="K3" s="65"/>
      <c r="L3" s="65"/>
      <c r="M3" s="65"/>
      <c r="N3" s="65"/>
      <c r="O3" s="65"/>
      <c r="P3" s="65"/>
      <c r="Q3" s="65"/>
      <c r="R3" s="65"/>
    </row>
    <row r="4" spans="1:18" s="53" customFormat="1" ht="20.100000000000001" customHeight="1" x14ac:dyDescent="0.15">
      <c r="A4" s="86"/>
      <c r="B4" s="37" t="s">
        <v>893</v>
      </c>
      <c r="C4" s="22" t="s">
        <v>341</v>
      </c>
      <c r="D4" s="22" t="s">
        <v>334</v>
      </c>
      <c r="E4" s="22" t="s">
        <v>335</v>
      </c>
      <c r="F4" s="22" t="s">
        <v>336</v>
      </c>
      <c r="G4" s="23" t="s">
        <v>342</v>
      </c>
      <c r="H4" s="88" t="s">
        <v>338</v>
      </c>
      <c r="I4" s="310"/>
      <c r="J4" s="65"/>
      <c r="K4" s="65"/>
      <c r="L4" s="65"/>
      <c r="M4" s="65"/>
      <c r="N4" s="65"/>
      <c r="O4" s="65"/>
      <c r="P4" s="65"/>
      <c r="Q4" s="65"/>
      <c r="R4" s="65"/>
    </row>
    <row r="5" spans="1:18" s="53" customFormat="1" ht="7.9" customHeight="1" x14ac:dyDescent="0.15">
      <c r="A5" s="86"/>
      <c r="B5" s="22"/>
      <c r="C5" s="22"/>
      <c r="D5" s="22"/>
      <c r="E5" s="22"/>
      <c r="F5" s="22"/>
      <c r="G5" s="23"/>
      <c r="H5" s="88"/>
      <c r="I5" s="310"/>
      <c r="J5" s="66"/>
      <c r="K5" s="65"/>
      <c r="L5" s="65"/>
      <c r="M5" s="65"/>
      <c r="N5" s="65"/>
      <c r="O5" s="65"/>
      <c r="P5" s="65"/>
      <c r="Q5" s="66"/>
      <c r="R5" s="169"/>
    </row>
    <row r="6" spans="1:18" s="53" customFormat="1" ht="9.9499999999999993" customHeight="1" x14ac:dyDescent="0.15">
      <c r="A6" s="1014" t="s">
        <v>381</v>
      </c>
      <c r="B6" s="1015">
        <v>49420</v>
      </c>
      <c r="C6" s="1015">
        <v>31090</v>
      </c>
      <c r="D6" s="1015">
        <v>9637</v>
      </c>
      <c r="E6" s="1015">
        <v>15494</v>
      </c>
      <c r="F6" s="1032">
        <v>21909</v>
      </c>
      <c r="G6" s="1032">
        <v>127550</v>
      </c>
      <c r="H6" s="1034">
        <v>1805752</v>
      </c>
      <c r="I6" s="313"/>
      <c r="J6" s="66"/>
      <c r="K6" s="337"/>
      <c r="L6" s="337"/>
      <c r="M6" s="337"/>
      <c r="N6" s="337"/>
      <c r="O6" s="337"/>
      <c r="P6" s="337"/>
      <c r="Q6" s="337"/>
      <c r="R6" s="169"/>
    </row>
    <row r="7" spans="1:18" s="53" customFormat="1" ht="7.9" customHeight="1" x14ac:dyDescent="0.15">
      <c r="A7" s="307"/>
      <c r="B7" s="887"/>
      <c r="C7" s="882"/>
      <c r="D7" s="882"/>
      <c r="E7" s="882"/>
      <c r="F7" s="882"/>
      <c r="G7" s="885"/>
      <c r="H7" s="882"/>
      <c r="I7" s="311"/>
      <c r="J7" s="65"/>
      <c r="K7" s="65"/>
      <c r="L7" s="65"/>
      <c r="M7" s="65"/>
      <c r="N7" s="65"/>
      <c r="O7" s="65"/>
      <c r="P7" s="65"/>
      <c r="Q7" s="65"/>
      <c r="R7" s="65"/>
    </row>
    <row r="8" spans="1:18" s="53" customFormat="1" ht="7.9" customHeight="1" x14ac:dyDescent="0.15">
      <c r="A8" s="1014" t="s">
        <v>143</v>
      </c>
      <c r="B8" s="1015"/>
      <c r="C8" s="1015"/>
      <c r="D8" s="1015"/>
      <c r="E8" s="1015"/>
      <c r="F8" s="1032"/>
      <c r="G8" s="1032"/>
      <c r="H8" s="1034"/>
      <c r="I8" s="313"/>
      <c r="J8" s="65"/>
      <c r="K8" s="65"/>
      <c r="L8" s="65"/>
      <c r="M8" s="65"/>
      <c r="N8" s="65"/>
      <c r="O8" s="65"/>
      <c r="P8" s="65"/>
      <c r="Q8" s="65"/>
      <c r="R8" s="65"/>
    </row>
    <row r="9" spans="1:18" s="53" customFormat="1" ht="7.9" customHeight="1" x14ac:dyDescent="0.15">
      <c r="A9" s="307" t="s">
        <v>137</v>
      </c>
      <c r="B9" s="959" t="s">
        <v>1036</v>
      </c>
      <c r="C9" s="959" t="s">
        <v>1036</v>
      </c>
      <c r="D9" s="959" t="s">
        <v>1036</v>
      </c>
      <c r="E9" s="903">
        <v>117</v>
      </c>
      <c r="F9" s="959" t="s">
        <v>1036</v>
      </c>
      <c r="G9" s="902">
        <v>283</v>
      </c>
      <c r="H9" s="903">
        <v>4454</v>
      </c>
      <c r="I9" s="313"/>
      <c r="J9" s="65"/>
      <c r="K9" s="65"/>
      <c r="L9" s="65"/>
      <c r="M9" s="341"/>
      <c r="N9" s="65"/>
      <c r="O9" s="65"/>
      <c r="P9" s="65"/>
      <c r="Q9" s="65"/>
      <c r="R9" s="65"/>
    </row>
    <row r="10" spans="1:18" s="53" customFormat="1" ht="7.9" customHeight="1" x14ac:dyDescent="0.15">
      <c r="A10" s="307" t="s">
        <v>138</v>
      </c>
      <c r="B10" s="959" t="s">
        <v>1036</v>
      </c>
      <c r="C10" s="959" t="s">
        <v>1036</v>
      </c>
      <c r="D10" s="959" t="s">
        <v>1036</v>
      </c>
      <c r="E10" s="903">
        <v>122</v>
      </c>
      <c r="F10" s="959" t="s">
        <v>1036</v>
      </c>
      <c r="G10" s="902">
        <v>323</v>
      </c>
      <c r="H10" s="903">
        <v>4493</v>
      </c>
      <c r="I10" s="313"/>
      <c r="J10" s="65"/>
      <c r="K10" s="65"/>
      <c r="L10" s="309"/>
      <c r="M10" s="341"/>
      <c r="N10" s="65"/>
      <c r="O10" s="65"/>
      <c r="P10" s="65"/>
      <c r="Q10" s="65"/>
      <c r="R10" s="65"/>
    </row>
    <row r="11" spans="1:18" s="53" customFormat="1" ht="7.9" customHeight="1" x14ac:dyDescent="0.15">
      <c r="A11" s="307" t="s">
        <v>183</v>
      </c>
      <c r="B11" s="903">
        <v>825</v>
      </c>
      <c r="C11" s="903">
        <v>407</v>
      </c>
      <c r="D11" s="903">
        <v>128</v>
      </c>
      <c r="E11" s="903">
        <v>177</v>
      </c>
      <c r="F11" s="903">
        <v>509</v>
      </c>
      <c r="G11" s="902">
        <v>2046</v>
      </c>
      <c r="H11" s="903">
        <v>25489</v>
      </c>
      <c r="I11" s="313"/>
      <c r="J11" s="65"/>
      <c r="K11" s="65"/>
      <c r="L11" s="309"/>
      <c r="M11" s="341"/>
      <c r="N11" s="65"/>
      <c r="O11" s="65"/>
      <c r="P11" s="65"/>
      <c r="Q11" s="65"/>
      <c r="R11" s="65"/>
    </row>
    <row r="12" spans="1:18" s="53" customFormat="1" ht="7.9" customHeight="1" x14ac:dyDescent="0.15">
      <c r="A12" s="307" t="s">
        <v>184</v>
      </c>
      <c r="B12" s="873"/>
      <c r="C12" s="873"/>
      <c r="D12" s="873"/>
      <c r="E12" s="873"/>
      <c r="F12" s="873"/>
      <c r="G12" s="874"/>
      <c r="H12" s="874"/>
      <c r="I12" s="65"/>
      <c r="J12" s="65"/>
      <c r="K12" s="65"/>
      <c r="L12" s="309"/>
      <c r="M12" s="341"/>
      <c r="N12" s="65"/>
      <c r="O12" s="65"/>
      <c r="P12" s="65"/>
      <c r="Q12" s="65"/>
      <c r="R12" s="65"/>
    </row>
    <row r="13" spans="1:18" s="53" customFormat="1" ht="7.9" customHeight="1" x14ac:dyDescent="0.15">
      <c r="A13" s="307" t="s">
        <v>185</v>
      </c>
      <c r="B13" s="903">
        <v>37287</v>
      </c>
      <c r="C13" s="903">
        <v>24937</v>
      </c>
      <c r="D13" s="903">
        <v>7586</v>
      </c>
      <c r="E13" s="903">
        <v>12230</v>
      </c>
      <c r="F13" s="903">
        <v>16477</v>
      </c>
      <c r="G13" s="902">
        <v>98517</v>
      </c>
      <c r="H13" s="903">
        <v>1357278</v>
      </c>
      <c r="I13" s="313"/>
      <c r="J13" s="65"/>
      <c r="K13" s="65"/>
      <c r="L13" s="309"/>
      <c r="M13" s="341"/>
      <c r="N13" s="65"/>
      <c r="O13" s="65"/>
      <c r="P13" s="65"/>
      <c r="Q13" s="65"/>
      <c r="R13" s="65"/>
    </row>
    <row r="14" spans="1:18" s="53" customFormat="1" ht="7.9" customHeight="1" x14ac:dyDescent="0.15">
      <c r="A14" s="448" t="s">
        <v>139</v>
      </c>
      <c r="B14" s="904">
        <v>13192</v>
      </c>
      <c r="C14" s="904">
        <v>9256</v>
      </c>
      <c r="D14" s="904">
        <v>2727</v>
      </c>
      <c r="E14" s="904">
        <v>2925</v>
      </c>
      <c r="F14" s="904">
        <v>7279</v>
      </c>
      <c r="G14" s="944">
        <v>35379</v>
      </c>
      <c r="H14" s="904">
        <v>334886</v>
      </c>
      <c r="I14" s="313"/>
      <c r="J14" s="65"/>
      <c r="K14" s="65"/>
      <c r="L14" s="309"/>
      <c r="M14" s="341"/>
      <c r="N14" s="65"/>
      <c r="O14" s="65"/>
      <c r="P14" s="65"/>
      <c r="Q14" s="65"/>
      <c r="R14" s="65"/>
    </row>
    <row r="15" spans="1:18" s="53" customFormat="1" ht="7.9" customHeight="1" x14ac:dyDescent="0.15">
      <c r="A15" s="449" t="s">
        <v>140</v>
      </c>
      <c r="B15" s="904">
        <v>2441</v>
      </c>
      <c r="C15" s="904">
        <v>1472</v>
      </c>
      <c r="D15" s="904">
        <v>198</v>
      </c>
      <c r="E15" s="904">
        <v>1311</v>
      </c>
      <c r="F15" s="904">
        <v>970</v>
      </c>
      <c r="G15" s="944">
        <v>6392</v>
      </c>
      <c r="H15" s="904">
        <v>130216</v>
      </c>
      <c r="I15" s="313"/>
      <c r="J15" s="65"/>
      <c r="K15" s="65"/>
      <c r="L15" s="309"/>
      <c r="M15" s="341"/>
      <c r="N15" s="65"/>
      <c r="O15" s="65"/>
      <c r="P15" s="65"/>
      <c r="Q15" s="65"/>
      <c r="R15" s="65"/>
    </row>
    <row r="16" spans="1:18" s="53" customFormat="1" ht="7.9" customHeight="1" x14ac:dyDescent="0.15">
      <c r="A16" s="448" t="s">
        <v>141</v>
      </c>
      <c r="B16" s="904">
        <v>21654</v>
      </c>
      <c r="C16" s="904">
        <v>14209</v>
      </c>
      <c r="D16" s="904">
        <v>4661</v>
      </c>
      <c r="E16" s="904">
        <v>7994</v>
      </c>
      <c r="F16" s="904">
        <v>8228</v>
      </c>
      <c r="G16" s="944">
        <v>56746</v>
      </c>
      <c r="H16" s="904">
        <v>892176</v>
      </c>
      <c r="I16" s="313"/>
      <c r="J16" s="65"/>
      <c r="K16" s="65"/>
      <c r="L16" s="309"/>
      <c r="M16" s="341"/>
      <c r="N16" s="65"/>
      <c r="O16" s="65"/>
      <c r="P16" s="65"/>
      <c r="Q16" s="65"/>
      <c r="R16" s="65"/>
    </row>
    <row r="17" spans="1:19" ht="7.9" customHeight="1" x14ac:dyDescent="0.15">
      <c r="A17" s="307" t="s">
        <v>439</v>
      </c>
      <c r="B17" s="903">
        <v>7296</v>
      </c>
      <c r="C17" s="903">
        <v>3644</v>
      </c>
      <c r="D17" s="903">
        <v>823</v>
      </c>
      <c r="E17" s="903">
        <v>1881</v>
      </c>
      <c r="F17" s="903">
        <v>2680</v>
      </c>
      <c r="G17" s="902">
        <v>16324</v>
      </c>
      <c r="H17" s="903">
        <v>290775</v>
      </c>
      <c r="I17" s="313"/>
      <c r="L17" s="309"/>
      <c r="M17" s="341"/>
      <c r="P17" s="53"/>
      <c r="Q17" s="53"/>
      <c r="R17" s="53"/>
      <c r="S17" s="53"/>
    </row>
    <row r="18" spans="1:19" ht="7.9" customHeight="1" x14ac:dyDescent="0.15">
      <c r="A18" s="451" t="s">
        <v>600</v>
      </c>
      <c r="B18" s="905">
        <v>3337</v>
      </c>
      <c r="C18" s="905">
        <v>1199</v>
      </c>
      <c r="D18" s="905" t="s">
        <v>1036</v>
      </c>
      <c r="E18" s="905">
        <v>613</v>
      </c>
      <c r="F18" s="905" t="s">
        <v>1036</v>
      </c>
      <c r="G18" s="906">
        <v>6275</v>
      </c>
      <c r="H18" s="907">
        <v>88516</v>
      </c>
      <c r="I18" s="313"/>
      <c r="L18" s="309"/>
      <c r="M18" s="341"/>
      <c r="P18" s="53"/>
      <c r="Q18" s="53"/>
      <c r="R18" s="53"/>
      <c r="S18" s="53"/>
    </row>
    <row r="19" spans="1:19" ht="7.9" customHeight="1" x14ac:dyDescent="0.15">
      <c r="A19" s="449" t="s">
        <v>601</v>
      </c>
      <c r="B19" s="905">
        <v>733</v>
      </c>
      <c r="C19" s="905">
        <v>310</v>
      </c>
      <c r="D19" s="905" t="s">
        <v>1036</v>
      </c>
      <c r="E19" s="905">
        <v>204</v>
      </c>
      <c r="F19" s="905" t="s">
        <v>1036</v>
      </c>
      <c r="G19" s="906">
        <v>1446</v>
      </c>
      <c r="H19" s="905">
        <v>31665</v>
      </c>
      <c r="I19" s="313"/>
      <c r="L19" s="309"/>
      <c r="M19" s="341"/>
      <c r="P19" s="53"/>
      <c r="Q19" s="53"/>
      <c r="R19" s="53"/>
      <c r="S19" s="53"/>
    </row>
    <row r="20" spans="1:19" ht="7.9" customHeight="1" x14ac:dyDescent="0.15">
      <c r="A20" s="450" t="s">
        <v>409</v>
      </c>
      <c r="B20" s="903">
        <v>3917</v>
      </c>
      <c r="C20" s="903">
        <v>1957</v>
      </c>
      <c r="D20" s="903">
        <v>1018</v>
      </c>
      <c r="E20" s="903">
        <v>967</v>
      </c>
      <c r="F20" s="903">
        <v>2198</v>
      </c>
      <c r="G20" s="902">
        <v>10057</v>
      </c>
      <c r="H20" s="903">
        <v>123263</v>
      </c>
      <c r="I20" s="313"/>
      <c r="L20" s="309"/>
      <c r="M20" s="341"/>
      <c r="P20" s="53"/>
      <c r="Q20" s="53"/>
      <c r="R20" s="53"/>
      <c r="S20" s="53"/>
    </row>
    <row r="21" spans="1:19" ht="7.9" customHeight="1" x14ac:dyDescent="0.15">
      <c r="A21" s="325"/>
      <c r="B21" s="900"/>
      <c r="C21" s="900"/>
      <c r="D21" s="900"/>
      <c r="E21" s="900"/>
      <c r="F21" s="900"/>
      <c r="G21" s="899"/>
      <c r="H21" s="895"/>
      <c r="I21" s="313"/>
      <c r="L21" s="309"/>
      <c r="M21" s="341"/>
      <c r="P21" s="53"/>
      <c r="Q21" s="53"/>
      <c r="R21" s="53"/>
      <c r="S21" s="53"/>
    </row>
    <row r="22" spans="1:19" ht="7.9" customHeight="1" x14ac:dyDescent="0.15">
      <c r="A22" s="1014" t="s">
        <v>858</v>
      </c>
      <c r="B22" s="1015">
        <v>111</v>
      </c>
      <c r="C22" s="1015">
        <v>63</v>
      </c>
      <c r="D22" s="1015">
        <v>28</v>
      </c>
      <c r="E22" s="1015">
        <v>41</v>
      </c>
      <c r="F22" s="1032">
        <v>34</v>
      </c>
      <c r="G22" s="1032">
        <v>277</v>
      </c>
      <c r="H22" s="1034" t="s">
        <v>215</v>
      </c>
      <c r="J22" s="519"/>
      <c r="K22" s="519"/>
      <c r="L22" s="519"/>
      <c r="M22" s="519"/>
      <c r="N22" s="519"/>
      <c r="P22" s="53"/>
      <c r="Q22" s="53"/>
      <c r="R22" s="53"/>
      <c r="S22" s="53"/>
    </row>
    <row r="23" spans="1:19" ht="7.9" customHeight="1" thickBot="1" x14ac:dyDescent="0.2">
      <c r="A23" s="1000"/>
      <c r="B23" s="1001"/>
      <c r="C23" s="1001"/>
      <c r="D23" s="1001"/>
      <c r="E23" s="1001"/>
      <c r="F23" s="1001"/>
      <c r="G23" s="1001"/>
      <c r="H23" s="1001"/>
      <c r="I23" s="240"/>
      <c r="L23" s="309"/>
      <c r="M23" s="341"/>
      <c r="P23" s="53"/>
      <c r="Q23" s="53"/>
      <c r="R23" s="53"/>
      <c r="S23" s="53"/>
    </row>
    <row r="24" spans="1:19" ht="7.9" customHeight="1" thickTop="1" x14ac:dyDescent="0.15">
      <c r="A24" s="55" t="s">
        <v>859</v>
      </c>
      <c r="B24" s="454"/>
      <c r="C24" s="454"/>
      <c r="D24" s="454"/>
      <c r="E24" s="454"/>
      <c r="F24" s="454"/>
      <c r="G24" s="455"/>
      <c r="H24" s="454"/>
      <c r="I24" s="453"/>
      <c r="L24" s="309"/>
      <c r="M24" s="341"/>
      <c r="P24" s="53"/>
      <c r="Q24" s="53"/>
      <c r="R24" s="53"/>
      <c r="S24" s="53"/>
    </row>
    <row r="25" spans="1:19" ht="7.9" customHeight="1" x14ac:dyDescent="0.15">
      <c r="A25" s="55" t="s">
        <v>144</v>
      </c>
      <c r="B25" s="454"/>
      <c r="C25" s="454"/>
      <c r="D25" s="454"/>
      <c r="E25" s="454"/>
      <c r="F25" s="454"/>
      <c r="G25" s="455"/>
      <c r="H25" s="454"/>
      <c r="I25" s="453"/>
      <c r="L25" s="309"/>
      <c r="M25" s="341"/>
      <c r="N25" s="53"/>
      <c r="O25" s="53"/>
      <c r="P25" s="53"/>
      <c r="Q25" s="53"/>
      <c r="R25" s="53"/>
      <c r="S25" s="53"/>
    </row>
    <row r="26" spans="1:19" ht="7.9" customHeight="1" x14ac:dyDescent="0.15">
      <c r="A26" s="39" t="s">
        <v>440</v>
      </c>
      <c r="B26" s="454"/>
      <c r="C26" s="454"/>
      <c r="D26" s="454"/>
      <c r="E26" s="454"/>
      <c r="F26" s="454"/>
      <c r="G26" s="455"/>
      <c r="H26" s="454"/>
      <c r="I26" s="453"/>
      <c r="L26" s="309"/>
      <c r="M26" s="341"/>
      <c r="N26" s="53"/>
      <c r="O26" s="53"/>
      <c r="P26" s="53"/>
      <c r="Q26" s="53"/>
      <c r="R26" s="53"/>
      <c r="S26" s="53"/>
    </row>
    <row r="27" spans="1:19" ht="7.9" customHeight="1" x14ac:dyDescent="0.15">
      <c r="A27" s="461" t="s">
        <v>441</v>
      </c>
      <c r="B27" s="307"/>
      <c r="C27" s="156"/>
      <c r="D27" s="156"/>
      <c r="E27" s="156"/>
      <c r="F27" s="156"/>
      <c r="G27" s="189"/>
      <c r="H27" s="156"/>
      <c r="I27" s="311"/>
      <c r="L27" s="309"/>
      <c r="M27" s="341"/>
      <c r="N27" s="53"/>
      <c r="O27" s="53"/>
      <c r="P27" s="53"/>
      <c r="Q27" s="53"/>
      <c r="R27" s="53"/>
      <c r="S27" s="53"/>
    </row>
    <row r="28" spans="1:19" ht="7.5" customHeight="1" x14ac:dyDescent="0.15">
      <c r="A28" s="39" t="s">
        <v>318</v>
      </c>
    </row>
    <row r="29" spans="1:19" ht="9.9499999999999993" customHeight="1" x14ac:dyDescent="0.15">
      <c r="A29" s="53" t="s">
        <v>650</v>
      </c>
      <c r="H29" s="53"/>
      <c r="N29" s="53"/>
      <c r="O29" s="53"/>
      <c r="P29" s="53"/>
      <c r="Q29" s="53"/>
      <c r="R29" s="53"/>
      <c r="S29" s="53"/>
    </row>
  </sheetData>
  <mergeCells count="2">
    <mergeCell ref="A1:H1"/>
    <mergeCell ref="A2:H2"/>
  </mergeCells>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0"/>
  <dimension ref="A1:L29"/>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5703125" style="169" customWidth="1"/>
    <col min="10" max="12" width="11.42578125" style="65" customWidth="1"/>
    <col min="13" max="16384" width="11.42578125" style="53"/>
  </cols>
  <sheetData>
    <row r="1" spans="1:12" ht="15.6" customHeight="1" x14ac:dyDescent="0.15">
      <c r="A1" s="1093" t="s">
        <v>769</v>
      </c>
      <c r="B1" s="1093"/>
      <c r="C1" s="1093"/>
      <c r="D1" s="1093"/>
      <c r="E1" s="1093"/>
      <c r="F1" s="1093"/>
      <c r="G1" s="1093"/>
      <c r="H1" s="1093"/>
    </row>
    <row r="2" spans="1:12" ht="9.9499999999999993" customHeight="1" x14ac:dyDescent="0.15">
      <c r="A2" s="1095" t="s">
        <v>1035</v>
      </c>
      <c r="B2" s="1095"/>
      <c r="C2" s="1095"/>
      <c r="D2" s="1095"/>
      <c r="E2" s="1095"/>
      <c r="F2" s="1095"/>
      <c r="G2" s="1095"/>
      <c r="H2" s="1095"/>
    </row>
    <row r="3" spans="1:12" s="65" customFormat="1" ht="7.9" customHeight="1" x14ac:dyDescent="0.15">
      <c r="A3" s="318"/>
      <c r="B3" s="318"/>
      <c r="C3" s="318"/>
      <c r="D3" s="318"/>
      <c r="E3" s="318"/>
      <c r="F3" s="318"/>
      <c r="G3" s="318"/>
      <c r="H3" s="318"/>
      <c r="I3" s="169"/>
    </row>
    <row r="4" spans="1:12" ht="20.100000000000001" customHeight="1" x14ac:dyDescent="0.15">
      <c r="A4" s="86"/>
      <c r="B4" s="37" t="s">
        <v>893</v>
      </c>
      <c r="C4" s="22" t="s">
        <v>341</v>
      </c>
      <c r="D4" s="22" t="s">
        <v>334</v>
      </c>
      <c r="E4" s="22" t="s">
        <v>335</v>
      </c>
      <c r="F4" s="22" t="s">
        <v>336</v>
      </c>
      <c r="G4" s="23" t="s">
        <v>342</v>
      </c>
      <c r="H4" s="88" t="s">
        <v>338</v>
      </c>
    </row>
    <row r="5" spans="1:12" ht="7.9" customHeight="1" x14ac:dyDescent="0.15">
      <c r="A5" s="86"/>
      <c r="B5" s="22"/>
      <c r="C5" s="22"/>
      <c r="D5" s="22"/>
      <c r="E5" s="22"/>
      <c r="F5" s="22"/>
      <c r="G5" s="23"/>
      <c r="H5" s="88"/>
    </row>
    <row r="6" spans="1:12" ht="9.9499999999999993" customHeight="1" x14ac:dyDescent="0.15">
      <c r="A6" s="1014" t="s">
        <v>153</v>
      </c>
      <c r="B6" s="1083">
        <v>42202</v>
      </c>
      <c r="C6" s="1083">
        <v>26028</v>
      </c>
      <c r="D6" s="1083">
        <v>8178</v>
      </c>
      <c r="E6" s="1083">
        <v>13080</v>
      </c>
      <c r="F6" s="1083">
        <v>18374</v>
      </c>
      <c r="G6" s="1083">
        <v>107862</v>
      </c>
      <c r="H6" s="1083">
        <v>1528890</v>
      </c>
    </row>
    <row r="7" spans="1:12" ht="7.9" customHeight="1" x14ac:dyDescent="0.15">
      <c r="A7" s="307"/>
      <c r="B7" s="889"/>
      <c r="C7" s="882"/>
      <c r="D7" s="882"/>
      <c r="E7" s="882"/>
      <c r="F7" s="882"/>
      <c r="G7" s="885"/>
      <c r="H7" s="882"/>
    </row>
    <row r="8" spans="1:12" ht="7.9" customHeight="1" x14ac:dyDescent="0.15">
      <c r="A8" s="1014" t="s">
        <v>145</v>
      </c>
      <c r="B8" s="1083"/>
      <c r="C8" s="1083"/>
      <c r="D8" s="1083"/>
      <c r="E8" s="1083"/>
      <c r="F8" s="1083"/>
      <c r="G8" s="1083"/>
      <c r="H8" s="1083"/>
    </row>
    <row r="9" spans="1:12" ht="7.9" customHeight="1" x14ac:dyDescent="0.15">
      <c r="A9" s="307" t="s">
        <v>137</v>
      </c>
      <c r="B9" s="908" t="s">
        <v>1036</v>
      </c>
      <c r="C9" s="908" t="s">
        <v>1036</v>
      </c>
      <c r="D9" s="908" t="s">
        <v>1036</v>
      </c>
      <c r="E9" s="908" t="s">
        <v>1036</v>
      </c>
      <c r="F9" s="908" t="s">
        <v>1036</v>
      </c>
      <c r="G9" s="909">
        <v>244</v>
      </c>
      <c r="H9" s="908" t="s">
        <v>1036</v>
      </c>
      <c r="L9" s="341"/>
    </row>
    <row r="10" spans="1:12" ht="7.9" customHeight="1" x14ac:dyDescent="0.15">
      <c r="A10" s="307" t="s">
        <v>138</v>
      </c>
      <c r="B10" s="908" t="s">
        <v>1036</v>
      </c>
      <c r="C10" s="908" t="s">
        <v>1036</v>
      </c>
      <c r="D10" s="908" t="s">
        <v>1036</v>
      </c>
      <c r="E10" s="903">
        <v>108</v>
      </c>
      <c r="F10" s="908" t="s">
        <v>1036</v>
      </c>
      <c r="G10" s="909">
        <v>240</v>
      </c>
      <c r="H10" s="908" t="s">
        <v>1036</v>
      </c>
      <c r="K10" s="309"/>
      <c r="L10" s="341"/>
    </row>
    <row r="11" spans="1:12" ht="7.9" customHeight="1" x14ac:dyDescent="0.15">
      <c r="A11" s="307" t="s">
        <v>183</v>
      </c>
      <c r="B11" s="903">
        <v>736</v>
      </c>
      <c r="C11" s="908" t="s">
        <v>1036</v>
      </c>
      <c r="D11" s="908" t="s">
        <v>1036</v>
      </c>
      <c r="E11" s="908" t="s">
        <v>1036</v>
      </c>
      <c r="F11" s="908" t="s">
        <v>1036</v>
      </c>
      <c r="G11" s="909">
        <v>1874</v>
      </c>
      <c r="H11" s="903">
        <v>23493</v>
      </c>
      <c r="K11" s="309"/>
      <c r="L11" s="341"/>
    </row>
    <row r="12" spans="1:12" ht="7.9" customHeight="1" x14ac:dyDescent="0.15">
      <c r="A12" s="307" t="s">
        <v>184</v>
      </c>
      <c r="B12" s="875"/>
      <c r="C12" s="875"/>
      <c r="D12" s="875"/>
      <c r="E12" s="875"/>
      <c r="F12" s="875"/>
      <c r="G12" s="877"/>
      <c r="H12" s="875"/>
      <c r="I12" s="65"/>
      <c r="K12" s="309"/>
      <c r="L12" s="341"/>
    </row>
    <row r="13" spans="1:12" ht="7.9" customHeight="1" x14ac:dyDescent="0.15">
      <c r="A13" s="307" t="s">
        <v>185</v>
      </c>
      <c r="B13" s="875">
        <v>31771</v>
      </c>
      <c r="C13" s="875">
        <v>20755</v>
      </c>
      <c r="D13" s="875">
        <v>6459</v>
      </c>
      <c r="E13" s="875">
        <v>10284</v>
      </c>
      <c r="F13" s="875">
        <v>13687</v>
      </c>
      <c r="G13" s="877">
        <v>82956</v>
      </c>
      <c r="H13" s="875">
        <v>1145031</v>
      </c>
      <c r="K13" s="309"/>
      <c r="L13" s="341"/>
    </row>
    <row r="14" spans="1:12" s="86" customFormat="1" ht="7.9" customHeight="1" x14ac:dyDescent="0.15">
      <c r="A14" s="448" t="s">
        <v>139</v>
      </c>
      <c r="B14" s="950">
        <v>12278</v>
      </c>
      <c r="C14" s="950" t="s">
        <v>1036</v>
      </c>
      <c r="D14" s="950" t="s">
        <v>1036</v>
      </c>
      <c r="E14" s="950">
        <v>2676</v>
      </c>
      <c r="F14" s="950" t="s">
        <v>1036</v>
      </c>
      <c r="G14" s="885">
        <v>31791</v>
      </c>
      <c r="H14" s="950" t="s">
        <v>1036</v>
      </c>
      <c r="I14" s="338"/>
      <c r="J14" s="99"/>
      <c r="K14" s="456"/>
      <c r="L14" s="457"/>
    </row>
    <row r="15" spans="1:12" s="86" customFormat="1" ht="7.9" customHeight="1" x14ac:dyDescent="0.15">
      <c r="A15" s="449" t="s">
        <v>140</v>
      </c>
      <c r="B15" s="950">
        <v>2026</v>
      </c>
      <c r="C15" s="950" t="s">
        <v>1036</v>
      </c>
      <c r="D15" s="950" t="s">
        <v>1036</v>
      </c>
      <c r="E15" s="950">
        <v>1063</v>
      </c>
      <c r="F15" s="950" t="s">
        <v>1036</v>
      </c>
      <c r="G15" s="885">
        <v>5247</v>
      </c>
      <c r="H15" s="950" t="s">
        <v>1036</v>
      </c>
      <c r="I15" s="338"/>
      <c r="J15" s="99"/>
      <c r="K15" s="456"/>
      <c r="L15" s="457"/>
    </row>
    <row r="16" spans="1:12" s="86" customFormat="1" ht="7.9" customHeight="1" x14ac:dyDescent="0.15">
      <c r="A16" s="448" t="s">
        <v>141</v>
      </c>
      <c r="B16" s="950">
        <v>17467</v>
      </c>
      <c r="C16" s="950">
        <v>11686</v>
      </c>
      <c r="D16" s="950">
        <v>3768</v>
      </c>
      <c r="E16" s="950">
        <v>6545</v>
      </c>
      <c r="F16" s="950">
        <v>6452</v>
      </c>
      <c r="G16" s="885">
        <v>45918</v>
      </c>
      <c r="H16" s="882">
        <v>731221</v>
      </c>
      <c r="I16" s="338"/>
      <c r="J16" s="99"/>
      <c r="K16" s="456"/>
      <c r="L16" s="457"/>
    </row>
    <row r="17" spans="1:12" ht="7.9" customHeight="1" x14ac:dyDescent="0.15">
      <c r="A17" s="307" t="s">
        <v>439</v>
      </c>
      <c r="B17" s="875">
        <v>6073</v>
      </c>
      <c r="C17" s="875">
        <v>3161</v>
      </c>
      <c r="D17" s="908">
        <v>740</v>
      </c>
      <c r="E17" s="908" t="s">
        <v>1036</v>
      </c>
      <c r="F17" s="908" t="s">
        <v>1036</v>
      </c>
      <c r="G17" s="877">
        <v>13852</v>
      </c>
      <c r="H17" s="875">
        <v>245262</v>
      </c>
      <c r="K17" s="309"/>
      <c r="L17" s="341"/>
    </row>
    <row r="18" spans="1:12" s="86" customFormat="1" ht="7.9" customHeight="1" x14ac:dyDescent="0.15">
      <c r="A18" s="451" t="s">
        <v>600</v>
      </c>
      <c r="B18" s="950" t="s">
        <v>1036</v>
      </c>
      <c r="C18" s="950" t="s">
        <v>1036</v>
      </c>
      <c r="D18" s="950" t="s">
        <v>1036</v>
      </c>
      <c r="E18" s="950">
        <v>492</v>
      </c>
      <c r="F18" s="950" t="s">
        <v>1036</v>
      </c>
      <c r="G18" s="951">
        <v>4811</v>
      </c>
      <c r="H18" s="950" t="s">
        <v>1036</v>
      </c>
      <c r="I18" s="561"/>
      <c r="J18" s="99"/>
      <c r="K18" s="456"/>
      <c r="L18" s="457"/>
    </row>
    <row r="19" spans="1:12" s="86" customFormat="1" ht="7.9" customHeight="1" x14ac:dyDescent="0.15">
      <c r="A19" s="449" t="s">
        <v>601</v>
      </c>
      <c r="B19" s="950" t="s">
        <v>1036</v>
      </c>
      <c r="C19" s="950" t="s">
        <v>1036</v>
      </c>
      <c r="D19" s="950" t="s">
        <v>1036</v>
      </c>
      <c r="E19" s="950">
        <v>243</v>
      </c>
      <c r="F19" s="950" t="s">
        <v>1036</v>
      </c>
      <c r="G19" s="951">
        <v>1695</v>
      </c>
      <c r="H19" s="950" t="s">
        <v>1036</v>
      </c>
      <c r="I19" s="561"/>
      <c r="J19" s="99"/>
      <c r="K19" s="456"/>
      <c r="L19" s="457"/>
    </row>
    <row r="20" spans="1:12" ht="7.9" customHeight="1" x14ac:dyDescent="0.15">
      <c r="A20" s="307" t="s">
        <v>409</v>
      </c>
      <c r="B20" s="903">
        <v>3560</v>
      </c>
      <c r="C20" s="903">
        <v>1703</v>
      </c>
      <c r="D20" s="908">
        <v>804</v>
      </c>
      <c r="E20" s="903">
        <v>824</v>
      </c>
      <c r="F20" s="908">
        <v>1805</v>
      </c>
      <c r="G20" s="902">
        <v>8696</v>
      </c>
      <c r="H20" s="903">
        <v>106907</v>
      </c>
      <c r="K20" s="309"/>
      <c r="L20" s="341"/>
    </row>
    <row r="21" spans="1:12" ht="7.9" customHeight="1" thickBot="1" x14ac:dyDescent="0.2">
      <c r="A21" s="1000"/>
      <c r="B21" s="1001"/>
      <c r="C21" s="1001"/>
      <c r="D21" s="1001"/>
      <c r="E21" s="1001"/>
      <c r="F21" s="1001"/>
      <c r="G21" s="1001"/>
      <c r="H21" s="1001"/>
      <c r="K21" s="309"/>
      <c r="L21" s="341"/>
    </row>
    <row r="22" spans="1:12" ht="7.9" customHeight="1" thickTop="1" x14ac:dyDescent="0.15">
      <c r="A22" s="55" t="s">
        <v>146</v>
      </c>
      <c r="B22" s="305"/>
      <c r="C22" s="305"/>
      <c r="D22" s="305"/>
      <c r="E22" s="305"/>
      <c r="F22" s="305"/>
      <c r="G22" s="306"/>
      <c r="H22" s="305"/>
      <c r="K22" s="309"/>
      <c r="L22" s="341"/>
    </row>
    <row r="23" spans="1:12" ht="7.9" customHeight="1" x14ac:dyDescent="0.15">
      <c r="A23" s="55" t="s">
        <v>147</v>
      </c>
      <c r="B23" s="307"/>
      <c r="C23" s="156"/>
      <c r="D23" s="156"/>
      <c r="E23" s="156"/>
      <c r="F23" s="156"/>
      <c r="G23" s="189"/>
      <c r="H23" s="156"/>
      <c r="K23" s="309"/>
      <c r="L23" s="341"/>
    </row>
    <row r="24" spans="1:12" ht="7.9" customHeight="1" x14ac:dyDescent="0.15">
      <c r="A24" s="39" t="s">
        <v>440</v>
      </c>
      <c r="B24" s="307"/>
      <c r="C24" s="156"/>
      <c r="D24" s="156"/>
      <c r="E24" s="156"/>
      <c r="F24" s="156"/>
      <c r="G24" s="189"/>
      <c r="H24" s="156"/>
      <c r="K24" s="309"/>
      <c r="L24" s="341"/>
    </row>
    <row r="25" spans="1:12" ht="9.9499999999999993" customHeight="1" x14ac:dyDescent="0.15">
      <c r="A25" s="39" t="s">
        <v>318</v>
      </c>
    </row>
    <row r="29" spans="1:12" ht="9.9499999999999993" customHeight="1" x14ac:dyDescent="0.15">
      <c r="B29" s="770"/>
      <c r="H29" s="53"/>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1"/>
  <dimension ref="A1:M33"/>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28515625" style="54" customWidth="1"/>
    <col min="9" max="9" width="5.28515625" style="169" customWidth="1"/>
    <col min="10" max="13" width="11.42578125" style="65" customWidth="1"/>
    <col min="14" max="16384" width="11.42578125" style="53"/>
  </cols>
  <sheetData>
    <row r="1" spans="1:12" ht="15.6" customHeight="1" x14ac:dyDescent="0.15">
      <c r="A1" s="1093" t="s">
        <v>148</v>
      </c>
      <c r="B1" s="1093"/>
      <c r="C1" s="1093"/>
      <c r="D1" s="1093"/>
      <c r="E1" s="1093"/>
      <c r="F1" s="1093"/>
      <c r="G1" s="1093"/>
      <c r="H1" s="1093"/>
    </row>
    <row r="2" spans="1:12" ht="9.9499999999999993" customHeight="1" x14ac:dyDescent="0.15">
      <c r="A2" s="1095" t="s">
        <v>1037</v>
      </c>
      <c r="B2" s="1095"/>
      <c r="C2" s="1095"/>
      <c r="D2" s="1095"/>
      <c r="E2" s="1095"/>
      <c r="F2" s="1095"/>
      <c r="G2" s="1095"/>
      <c r="H2" s="1095"/>
    </row>
    <row r="3" spans="1:12" ht="7.9" customHeight="1" x14ac:dyDescent="0.15">
      <c r="A3" s="318"/>
      <c r="B3" s="318"/>
      <c r="C3" s="318"/>
      <c r="D3" s="318"/>
      <c r="E3" s="318"/>
      <c r="F3" s="318"/>
      <c r="G3" s="318"/>
      <c r="H3" s="318"/>
    </row>
    <row r="4" spans="1:12" ht="20.100000000000001" customHeight="1" x14ac:dyDescent="0.2">
      <c r="A4" s="86"/>
      <c r="B4" s="37" t="s">
        <v>893</v>
      </c>
      <c r="C4" s="22" t="s">
        <v>341</v>
      </c>
      <c r="D4" s="22" t="s">
        <v>334</v>
      </c>
      <c r="E4" s="22" t="s">
        <v>335</v>
      </c>
      <c r="F4" s="22" t="s">
        <v>336</v>
      </c>
      <c r="G4" s="23" t="s">
        <v>342</v>
      </c>
      <c r="H4" s="88" t="s">
        <v>338</v>
      </c>
      <c r="J4" s="357"/>
    </row>
    <row r="5" spans="1:12" ht="7.9" customHeight="1" x14ac:dyDescent="0.15">
      <c r="A5" s="86"/>
      <c r="B5" s="22"/>
      <c r="C5" s="22"/>
      <c r="D5" s="22"/>
      <c r="E5" s="22"/>
      <c r="F5" s="22"/>
      <c r="G5" s="23"/>
      <c r="H5" s="88"/>
    </row>
    <row r="6" spans="1:12" ht="9.9499999999999993" customHeight="1" x14ac:dyDescent="0.15">
      <c r="A6" s="1014" t="s">
        <v>770</v>
      </c>
      <c r="B6" s="1084">
        <v>9.1999999999999998E-2</v>
      </c>
      <c r="C6" s="1084">
        <v>0.11</v>
      </c>
      <c r="D6" s="1084">
        <v>8.8999999999999996E-2</v>
      </c>
      <c r="E6" s="1084">
        <v>8.2000000000000003E-2</v>
      </c>
      <c r="F6" s="1084">
        <v>9.5000000000000001E-2</v>
      </c>
      <c r="G6" s="1084">
        <v>9.5000000000000001E-2</v>
      </c>
      <c r="H6" s="1084">
        <v>7.5999999999999998E-2</v>
      </c>
    </row>
    <row r="7" spans="1:12" ht="7.9" customHeight="1" x14ac:dyDescent="0.15">
      <c r="A7" s="307" t="s">
        <v>184</v>
      </c>
      <c r="B7" s="890"/>
      <c r="C7" s="891"/>
      <c r="D7" s="891"/>
      <c r="E7" s="891"/>
      <c r="F7" s="891"/>
      <c r="G7" s="892"/>
      <c r="H7" s="891"/>
      <c r="I7" s="65"/>
      <c r="K7" s="309"/>
      <c r="L7" s="341"/>
    </row>
    <row r="8" spans="1:12" ht="7.9" customHeight="1" x14ac:dyDescent="0.15">
      <c r="A8" s="636" t="s">
        <v>585</v>
      </c>
      <c r="B8" s="910">
        <v>0.23100000000000001</v>
      </c>
      <c r="C8" s="910">
        <v>0.27100000000000002</v>
      </c>
      <c r="D8" s="910">
        <v>0.23200000000000001</v>
      </c>
      <c r="E8" s="910">
        <v>0.20200000000000001</v>
      </c>
      <c r="F8" s="910">
        <v>0.26200000000000001</v>
      </c>
      <c r="G8" s="911">
        <v>0.24</v>
      </c>
      <c r="H8" s="910">
        <v>0.17699999999999999</v>
      </c>
      <c r="K8" s="309"/>
      <c r="L8" s="341"/>
    </row>
    <row r="9" spans="1:12" ht="7.9" customHeight="1" x14ac:dyDescent="0.15">
      <c r="A9" s="449" t="s">
        <v>581</v>
      </c>
      <c r="B9" s="901">
        <v>0.34399999999999997</v>
      </c>
      <c r="C9" s="901" t="s">
        <v>215</v>
      </c>
      <c r="D9" s="901" t="s">
        <v>215</v>
      </c>
      <c r="E9" s="901">
        <v>0.20399999999999999</v>
      </c>
      <c r="F9" s="901" t="s">
        <v>215</v>
      </c>
      <c r="G9" s="913">
        <v>0.35699999999999998</v>
      </c>
      <c r="H9" s="901" t="s">
        <v>215</v>
      </c>
      <c r="I9" s="338"/>
      <c r="K9" s="309"/>
      <c r="L9" s="341"/>
    </row>
    <row r="10" spans="1:12" ht="7.9" customHeight="1" x14ac:dyDescent="0.15">
      <c r="A10" s="449" t="s">
        <v>582</v>
      </c>
      <c r="B10" s="901">
        <v>7.2999999999999995E-2</v>
      </c>
      <c r="C10" s="901" t="s">
        <v>215</v>
      </c>
      <c r="D10" s="901" t="s">
        <v>215</v>
      </c>
      <c r="E10" s="901">
        <v>9.2999999999999999E-2</v>
      </c>
      <c r="F10" s="901" t="s">
        <v>215</v>
      </c>
      <c r="G10" s="913">
        <v>7.1999999999999995E-2</v>
      </c>
      <c r="H10" s="901" t="s">
        <v>215</v>
      </c>
      <c r="I10" s="338"/>
      <c r="K10" s="309"/>
      <c r="L10" s="341"/>
    </row>
    <row r="11" spans="1:12" ht="7.9" customHeight="1" x14ac:dyDescent="0.15">
      <c r="A11" s="449" t="s">
        <v>583</v>
      </c>
      <c r="B11" s="901">
        <v>0.624</v>
      </c>
      <c r="C11" s="901">
        <v>0.64100000000000001</v>
      </c>
      <c r="D11" s="901">
        <v>0.51500000000000001</v>
      </c>
      <c r="E11" s="901">
        <v>0.54500000000000004</v>
      </c>
      <c r="F11" s="901">
        <v>0.502</v>
      </c>
      <c r="G11" s="913">
        <v>0.58599999999999997</v>
      </c>
      <c r="H11" s="912">
        <v>0.55400000000000005</v>
      </c>
      <c r="I11" s="338"/>
      <c r="K11" s="309"/>
      <c r="L11" s="341"/>
    </row>
    <row r="12" spans="1:12" ht="7.9" customHeight="1" x14ac:dyDescent="0.15">
      <c r="A12" s="636" t="s">
        <v>437</v>
      </c>
      <c r="B12" s="943">
        <v>0.41599999999999998</v>
      </c>
      <c r="C12" s="943">
        <v>0.432</v>
      </c>
      <c r="D12" s="888">
        <v>0.30599999999999999</v>
      </c>
      <c r="E12" s="888" t="s">
        <v>215</v>
      </c>
      <c r="F12" s="939" t="s">
        <v>215</v>
      </c>
      <c r="G12" s="911">
        <v>0.39200000000000002</v>
      </c>
      <c r="H12" s="943">
        <v>0.35699999999999998</v>
      </c>
      <c r="K12" s="309"/>
      <c r="L12" s="341"/>
    </row>
    <row r="13" spans="1:12" ht="7.9" customHeight="1" x14ac:dyDescent="0.15">
      <c r="A13" s="451" t="s">
        <v>584</v>
      </c>
      <c r="B13" s="901" t="s">
        <v>215</v>
      </c>
      <c r="C13" s="901" t="s">
        <v>215</v>
      </c>
      <c r="D13" s="901" t="s">
        <v>215</v>
      </c>
      <c r="E13" s="901">
        <v>0.55500000000000005</v>
      </c>
      <c r="F13" s="901" t="s">
        <v>215</v>
      </c>
      <c r="G13" s="947">
        <v>0.60099999999999998</v>
      </c>
      <c r="H13" s="901" t="s">
        <v>215</v>
      </c>
      <c r="I13" s="338"/>
      <c r="K13" s="309"/>
      <c r="L13" s="341"/>
    </row>
    <row r="14" spans="1:12" ht="7.9" customHeight="1" x14ac:dyDescent="0.15">
      <c r="A14" s="449" t="s">
        <v>410</v>
      </c>
      <c r="B14" s="901" t="s">
        <v>215</v>
      </c>
      <c r="C14" s="901" t="s">
        <v>215</v>
      </c>
      <c r="D14" s="901" t="s">
        <v>215</v>
      </c>
      <c r="E14" s="901">
        <v>0.43099999999999999</v>
      </c>
      <c r="F14" s="901" t="s">
        <v>215</v>
      </c>
      <c r="G14" s="947">
        <v>0.43099999999999999</v>
      </c>
      <c r="H14" s="901" t="s">
        <v>215</v>
      </c>
      <c r="I14" s="338"/>
      <c r="J14" s="99"/>
      <c r="K14" s="456"/>
      <c r="L14" s="341"/>
    </row>
    <row r="15" spans="1:12" ht="7.9" customHeight="1" x14ac:dyDescent="0.15">
      <c r="A15" s="307"/>
      <c r="B15" s="893"/>
      <c r="C15" s="891"/>
      <c r="D15" s="891"/>
      <c r="E15" s="891"/>
      <c r="F15" s="891"/>
      <c r="G15" s="892"/>
      <c r="H15" s="891"/>
      <c r="K15" s="309"/>
      <c r="L15" s="341"/>
    </row>
    <row r="16" spans="1:12" ht="7.9" customHeight="1" x14ac:dyDescent="0.15">
      <c r="A16" s="1014" t="s">
        <v>186</v>
      </c>
      <c r="B16" s="1085"/>
      <c r="C16" s="1085"/>
      <c r="D16" s="1085"/>
      <c r="E16" s="1085"/>
      <c r="F16" s="1085"/>
      <c r="G16" s="1085"/>
      <c r="H16" s="1085"/>
      <c r="I16" s="65"/>
    </row>
    <row r="17" spans="1:13" ht="7.9" customHeight="1" x14ac:dyDescent="0.15">
      <c r="A17" s="1014" t="s">
        <v>187</v>
      </c>
      <c r="B17" s="1084">
        <v>0.03</v>
      </c>
      <c r="C17" s="1084">
        <v>3.4000000000000002E-2</v>
      </c>
      <c r="D17" s="1086" t="s">
        <v>215</v>
      </c>
      <c r="E17" s="1084">
        <v>2.7E-2</v>
      </c>
      <c r="F17" s="1086" t="s">
        <v>215</v>
      </c>
      <c r="G17" s="1087" t="s">
        <v>215</v>
      </c>
      <c r="H17" s="1084">
        <v>2.4E-2</v>
      </c>
    </row>
    <row r="18" spans="1:13" ht="7.9" customHeight="1" thickBot="1" x14ac:dyDescent="0.2">
      <c r="A18" s="1000"/>
      <c r="B18" s="1001"/>
      <c r="C18" s="1001"/>
      <c r="D18" s="1001"/>
      <c r="E18" s="1001"/>
      <c r="F18" s="1001"/>
      <c r="G18" s="1001"/>
      <c r="H18" s="1001"/>
      <c r="K18" s="309"/>
      <c r="L18" s="341"/>
    </row>
    <row r="19" spans="1:13" ht="7.9" customHeight="1" thickTop="1" x14ac:dyDescent="0.15">
      <c r="A19" s="55" t="s">
        <v>146</v>
      </c>
      <c r="B19" s="305"/>
      <c r="C19" s="305"/>
      <c r="D19" s="305"/>
      <c r="E19" s="305"/>
      <c r="F19" s="305"/>
      <c r="G19" s="306"/>
      <c r="H19" s="305"/>
      <c r="K19" s="309"/>
      <c r="L19" s="341"/>
    </row>
    <row r="20" spans="1:13" ht="7.9" customHeight="1" x14ac:dyDescent="0.15">
      <c r="A20" s="55" t="s">
        <v>149</v>
      </c>
      <c r="B20" s="307"/>
      <c r="C20" s="156"/>
      <c r="D20" s="156"/>
      <c r="E20" s="156"/>
      <c r="F20" s="156"/>
      <c r="G20" s="189"/>
      <c r="H20" s="156"/>
      <c r="K20" s="309"/>
      <c r="L20" s="341"/>
    </row>
    <row r="21" spans="1:13" s="21" customFormat="1" ht="7.9" customHeight="1" x14ac:dyDescent="0.15">
      <c r="A21" s="39" t="s">
        <v>438</v>
      </c>
      <c r="H21" s="27"/>
      <c r="I21" s="240"/>
      <c r="J21" s="13"/>
      <c r="K21" s="343"/>
      <c r="L21" s="344"/>
      <c r="M21" s="13"/>
    </row>
    <row r="22" spans="1:13" ht="7.9" customHeight="1" x14ac:dyDescent="0.15">
      <c r="A22" s="53" t="s">
        <v>650</v>
      </c>
    </row>
    <row r="23" spans="1:13" s="65" customFormat="1" ht="11.45" customHeight="1" x14ac:dyDescent="0.25">
      <c r="A23" s="345"/>
      <c r="B23" s="346"/>
      <c r="I23" s="169"/>
    </row>
    <row r="24" spans="1:13" s="65" customFormat="1" ht="7.9" customHeight="1" x14ac:dyDescent="0.15">
      <c r="A24" s="66"/>
      <c r="I24" s="169"/>
    </row>
    <row r="25" spans="1:13" ht="7.9" customHeight="1" x14ac:dyDescent="0.15">
      <c r="A25" s="65"/>
      <c r="B25" s="65"/>
      <c r="C25" s="65"/>
      <c r="D25" s="65"/>
      <c r="E25" s="65"/>
      <c r="F25" s="65"/>
      <c r="G25" s="65"/>
      <c r="H25" s="65"/>
    </row>
    <row r="26" spans="1:13" ht="7.9" customHeight="1" x14ac:dyDescent="0.15">
      <c r="A26" s="65"/>
      <c r="B26" s="65"/>
      <c r="C26" s="65"/>
      <c r="D26" s="65"/>
      <c r="E26" s="65"/>
      <c r="F26" s="65"/>
      <c r="G26" s="65"/>
      <c r="H26" s="65"/>
    </row>
    <row r="27" spans="1:13" ht="7.9" customHeight="1" x14ac:dyDescent="0.15">
      <c r="A27" s="65"/>
      <c r="B27" s="65"/>
      <c r="C27" s="65"/>
      <c r="D27" s="65"/>
      <c r="E27" s="65"/>
      <c r="F27" s="65"/>
      <c r="G27" s="65"/>
      <c r="H27" s="65"/>
    </row>
    <row r="28" spans="1:13" ht="7.9" customHeight="1" x14ac:dyDescent="0.15">
      <c r="A28" s="65"/>
      <c r="B28" s="65"/>
      <c r="C28" s="65"/>
      <c r="D28" s="65"/>
      <c r="E28" s="65"/>
      <c r="F28" s="65"/>
      <c r="G28" s="65"/>
      <c r="H28" s="65"/>
    </row>
    <row r="29" spans="1:13" ht="8.4499999999999993" customHeight="1" x14ac:dyDescent="0.15">
      <c r="A29" s="66"/>
      <c r="B29" s="65"/>
      <c r="C29" s="65"/>
      <c r="D29" s="65"/>
      <c r="E29" s="65"/>
      <c r="F29" s="65"/>
      <c r="G29" s="65"/>
      <c r="H29" s="66"/>
    </row>
    <row r="30" spans="1:13" ht="8.4499999999999993" customHeight="1" x14ac:dyDescent="0.15">
      <c r="A30" s="65"/>
      <c r="B30" s="65"/>
      <c r="C30" s="65"/>
      <c r="D30" s="65"/>
      <c r="E30" s="65"/>
      <c r="F30" s="65"/>
      <c r="G30" s="65"/>
      <c r="H30" s="65"/>
    </row>
    <row r="31" spans="1:13" ht="8.4499999999999993" customHeight="1" x14ac:dyDescent="0.15">
      <c r="A31" s="65"/>
      <c r="B31" s="65"/>
      <c r="C31" s="65"/>
      <c r="D31" s="65"/>
      <c r="E31" s="65"/>
      <c r="F31" s="65"/>
      <c r="G31" s="65"/>
      <c r="H31" s="65"/>
    </row>
    <row r="32" spans="1:13" ht="8.4499999999999993" customHeight="1" x14ac:dyDescent="0.15">
      <c r="A32" s="65"/>
      <c r="B32" s="65"/>
      <c r="C32" s="65"/>
      <c r="D32" s="65"/>
      <c r="E32" s="65"/>
      <c r="F32" s="65"/>
      <c r="G32" s="65"/>
      <c r="H32" s="65"/>
    </row>
    <row r="33" spans="1:8" ht="9.9499999999999993" customHeight="1" x14ac:dyDescent="0.15">
      <c r="A33" s="65"/>
      <c r="B33" s="65"/>
      <c r="C33" s="65"/>
      <c r="D33" s="65"/>
      <c r="E33" s="65"/>
      <c r="F33" s="65"/>
      <c r="G33" s="65"/>
      <c r="H33" s="66"/>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2"/>
  <dimension ref="A1:L23"/>
  <sheetViews>
    <sheetView zoomScale="140" zoomScaleNormal="140" workbookViewId="0">
      <selection sqref="A1:H1"/>
    </sheetView>
  </sheetViews>
  <sheetFormatPr baseColWidth="10" defaultRowHeight="9.9499999999999993" customHeight="1" x14ac:dyDescent="0.15"/>
  <cols>
    <col min="1" max="1" width="25.7109375" style="53" customWidth="1"/>
    <col min="2" max="4" width="6.7109375" style="53" customWidth="1"/>
    <col min="5" max="6" width="5.7109375" style="53" customWidth="1"/>
    <col min="7" max="7" width="6.85546875" style="53" customWidth="1"/>
    <col min="8" max="8" width="9.5703125" style="54" customWidth="1"/>
    <col min="9" max="9" width="6.28515625" style="234" customWidth="1"/>
    <col min="10" max="16384" width="11.42578125" style="53"/>
  </cols>
  <sheetData>
    <row r="1" spans="1:12" ht="15.6" customHeight="1" x14ac:dyDescent="0.15">
      <c r="A1" s="1118" t="s">
        <v>150</v>
      </c>
      <c r="B1" s="1118"/>
      <c r="C1" s="1118"/>
      <c r="D1" s="1118"/>
      <c r="E1" s="1118"/>
      <c r="F1" s="1118"/>
      <c r="G1" s="1118"/>
      <c r="H1" s="1118"/>
    </row>
    <row r="2" spans="1:12" ht="9.9499999999999993" customHeight="1" x14ac:dyDescent="0.15">
      <c r="A2" s="1095" t="s">
        <v>1037</v>
      </c>
      <c r="B2" s="1095"/>
      <c r="C2" s="1095"/>
      <c r="D2" s="1095"/>
      <c r="E2" s="1095"/>
      <c r="F2" s="1095"/>
      <c r="G2" s="1095"/>
      <c r="H2" s="1095"/>
    </row>
    <row r="3" spans="1:12" s="65" customFormat="1" ht="7.9" customHeight="1" x14ac:dyDescent="0.15">
      <c r="A3" s="318"/>
      <c r="B3" s="318"/>
      <c r="C3" s="318"/>
      <c r="D3" s="318"/>
      <c r="E3" s="318"/>
      <c r="F3" s="318"/>
      <c r="G3" s="318"/>
      <c r="H3" s="318"/>
      <c r="I3" s="169"/>
    </row>
    <row r="4" spans="1:12" ht="20.100000000000001" customHeight="1" x14ac:dyDescent="0.15">
      <c r="A4" s="86"/>
      <c r="B4" s="37" t="s">
        <v>893</v>
      </c>
      <c r="C4" s="22" t="s">
        <v>341</v>
      </c>
      <c r="D4" s="22" t="s">
        <v>334</v>
      </c>
      <c r="E4" s="22" t="s">
        <v>335</v>
      </c>
      <c r="F4" s="22" t="s">
        <v>336</v>
      </c>
      <c r="G4" s="23" t="s">
        <v>342</v>
      </c>
      <c r="H4" s="88" t="s">
        <v>338</v>
      </c>
    </row>
    <row r="5" spans="1:12" ht="7.9" customHeight="1" x14ac:dyDescent="0.15">
      <c r="A5" s="86"/>
      <c r="B5" s="22"/>
      <c r="C5" s="22"/>
      <c r="D5" s="22"/>
      <c r="E5" s="22"/>
      <c r="F5" s="22"/>
      <c r="G5" s="23"/>
      <c r="H5" s="88"/>
    </row>
    <row r="6" spans="1:12" ht="9.9499999999999993" customHeight="1" x14ac:dyDescent="0.15">
      <c r="A6" s="1014" t="s">
        <v>188</v>
      </c>
      <c r="B6" s="1088">
        <v>7.1999999999999995E-2</v>
      </c>
      <c r="C6" s="1088">
        <v>9.5000000000000001E-2</v>
      </c>
      <c r="D6" s="1088">
        <v>7.3999999999999996E-2</v>
      </c>
      <c r="E6" s="1088">
        <v>6.7000000000000004E-2</v>
      </c>
      <c r="F6" s="1088">
        <v>8.2000000000000003E-2</v>
      </c>
      <c r="G6" s="1088">
        <v>7.8E-2</v>
      </c>
      <c r="H6" s="1088">
        <v>5.8999999999999997E-2</v>
      </c>
    </row>
    <row r="7" spans="1:12" ht="7.9" customHeight="1" x14ac:dyDescent="0.15">
      <c r="A7" s="307" t="s">
        <v>137</v>
      </c>
      <c r="B7" s="952" t="s">
        <v>215</v>
      </c>
      <c r="C7" s="914" t="s">
        <v>215</v>
      </c>
      <c r="D7" s="914" t="s">
        <v>215</v>
      </c>
      <c r="E7" s="914">
        <v>3.2000000000000001E-2</v>
      </c>
      <c r="F7" s="914" t="s">
        <v>215</v>
      </c>
      <c r="G7" s="917">
        <v>8.9999999999999993E-3</v>
      </c>
      <c r="H7" s="915">
        <v>1.2999999999999999E-2</v>
      </c>
      <c r="L7" s="308"/>
    </row>
    <row r="8" spans="1:12" ht="7.9" customHeight="1" x14ac:dyDescent="0.15">
      <c r="A8" s="307" t="s">
        <v>138</v>
      </c>
      <c r="B8" s="914" t="s">
        <v>215</v>
      </c>
      <c r="C8" s="956" t="s">
        <v>215</v>
      </c>
      <c r="D8" s="914" t="s">
        <v>215</v>
      </c>
      <c r="E8" s="914">
        <v>2E-3</v>
      </c>
      <c r="F8" s="914" t="s">
        <v>215</v>
      </c>
      <c r="G8" s="957">
        <v>1E-3</v>
      </c>
      <c r="H8" s="914">
        <v>1E-3</v>
      </c>
      <c r="K8" s="307"/>
      <c r="L8" s="308"/>
    </row>
    <row r="9" spans="1:12" ht="7.9" customHeight="1" x14ac:dyDescent="0.15">
      <c r="A9" s="307" t="s">
        <v>183</v>
      </c>
      <c r="B9" s="915">
        <v>6.0000000000000001E-3</v>
      </c>
      <c r="C9" s="915">
        <v>6.0000000000000001E-3</v>
      </c>
      <c r="D9" s="915">
        <v>5.0000000000000001E-3</v>
      </c>
      <c r="E9" s="915">
        <v>4.0000000000000001E-3</v>
      </c>
      <c r="F9" s="915">
        <v>0.01</v>
      </c>
      <c r="G9" s="917">
        <v>6.0000000000000001E-3</v>
      </c>
      <c r="H9" s="915">
        <v>4.0000000000000001E-3</v>
      </c>
      <c r="K9" s="307"/>
      <c r="L9" s="308"/>
    </row>
    <row r="10" spans="1:12" ht="7.9" customHeight="1" x14ac:dyDescent="0.15">
      <c r="A10" s="307" t="s">
        <v>184</v>
      </c>
      <c r="B10" s="952"/>
      <c r="C10" s="952"/>
      <c r="D10" s="952"/>
      <c r="E10" s="952"/>
      <c r="F10" s="952"/>
      <c r="G10" s="953"/>
      <c r="H10" s="952"/>
      <c r="I10" s="53"/>
      <c r="K10" s="307"/>
      <c r="L10" s="308"/>
    </row>
    <row r="11" spans="1:12" ht="7.9" customHeight="1" x14ac:dyDescent="0.15">
      <c r="A11" s="636" t="s">
        <v>585</v>
      </c>
      <c r="B11" s="915">
        <v>0.20100000000000001</v>
      </c>
      <c r="C11" s="915">
        <v>0.252</v>
      </c>
      <c r="D11" s="915">
        <v>0.20899999999999999</v>
      </c>
      <c r="E11" s="915">
        <v>0.183</v>
      </c>
      <c r="F11" s="915">
        <v>0.24299999999999999</v>
      </c>
      <c r="G11" s="917">
        <v>0.216</v>
      </c>
      <c r="H11" s="915">
        <v>0.157</v>
      </c>
      <c r="K11" s="307"/>
      <c r="L11" s="308"/>
    </row>
    <row r="12" spans="1:12" s="86" customFormat="1" ht="7.9" customHeight="1" x14ac:dyDescent="0.15">
      <c r="A12" s="449" t="s">
        <v>139</v>
      </c>
      <c r="B12" s="916">
        <v>0.312</v>
      </c>
      <c r="C12" s="916">
        <v>0.377</v>
      </c>
      <c r="D12" s="916">
        <v>0.36399999999999999</v>
      </c>
      <c r="E12" s="916">
        <v>0.188</v>
      </c>
      <c r="F12" s="916">
        <v>0.47499999999999998</v>
      </c>
      <c r="G12" s="918">
        <v>0.33600000000000002</v>
      </c>
      <c r="H12" s="916">
        <v>0.16800000000000001</v>
      </c>
      <c r="I12" s="235"/>
      <c r="K12" s="459"/>
      <c r="L12" s="460"/>
    </row>
    <row r="13" spans="1:12" s="86" customFormat="1" ht="7.9" customHeight="1" x14ac:dyDescent="0.15">
      <c r="A13" s="449" t="s">
        <v>140</v>
      </c>
      <c r="B13" s="916">
        <v>8.1000000000000003E-2</v>
      </c>
      <c r="C13" s="916">
        <v>7.8E-2</v>
      </c>
      <c r="D13" s="916">
        <v>3.6999999999999998E-2</v>
      </c>
      <c r="E13" s="916">
        <v>0.10199999999999999</v>
      </c>
      <c r="F13" s="916">
        <v>7.3999999999999996E-2</v>
      </c>
      <c r="G13" s="918">
        <v>7.9000000000000001E-2</v>
      </c>
      <c r="H13" s="916">
        <v>9.1999999999999998E-2</v>
      </c>
      <c r="I13" s="235"/>
      <c r="K13" s="459"/>
      <c r="L13" s="460"/>
    </row>
    <row r="14" spans="1:12" s="86" customFormat="1" ht="7.9" customHeight="1" x14ac:dyDescent="0.15">
      <c r="A14" s="449" t="s">
        <v>141</v>
      </c>
      <c r="B14" s="916">
        <v>0.60899999999999999</v>
      </c>
      <c r="C14" s="916">
        <v>0.629</v>
      </c>
      <c r="D14" s="916">
        <v>0.48799999999999999</v>
      </c>
      <c r="E14" s="916">
        <v>0.52900000000000003</v>
      </c>
      <c r="F14" s="916">
        <v>0.48499999999999999</v>
      </c>
      <c r="G14" s="918">
        <v>0.56999999999999995</v>
      </c>
      <c r="H14" s="916">
        <v>0.53500000000000003</v>
      </c>
      <c r="I14" s="235"/>
      <c r="K14" s="459"/>
      <c r="L14" s="460"/>
    </row>
    <row r="15" spans="1:12" ht="7.9" customHeight="1" x14ac:dyDescent="0.15">
      <c r="A15" s="307" t="s">
        <v>439</v>
      </c>
      <c r="B15" s="938">
        <v>0.39800000000000002</v>
      </c>
      <c r="C15" s="939" t="s">
        <v>215</v>
      </c>
      <c r="D15" s="955" t="s">
        <v>215</v>
      </c>
      <c r="E15" s="939">
        <v>0.36699999999999999</v>
      </c>
      <c r="F15" s="939">
        <v>0.35099999999999998</v>
      </c>
      <c r="G15" s="940">
        <v>0.38</v>
      </c>
      <c r="H15" s="938">
        <v>0.33200000000000002</v>
      </c>
      <c r="K15" s="307"/>
      <c r="L15" s="308"/>
    </row>
    <row r="16" spans="1:12" s="86" customFormat="1" ht="7.9" customHeight="1" x14ac:dyDescent="0.15">
      <c r="A16" s="451" t="s">
        <v>600</v>
      </c>
      <c r="B16" s="954" t="s">
        <v>215</v>
      </c>
      <c r="C16" s="888" t="s">
        <v>215</v>
      </c>
      <c r="D16" s="888" t="s">
        <v>215</v>
      </c>
      <c r="E16" s="888">
        <v>0.52800000000000002</v>
      </c>
      <c r="F16" s="888" t="s">
        <v>215</v>
      </c>
      <c r="G16" s="942">
        <v>0.52500000000000002</v>
      </c>
      <c r="H16" s="941">
        <v>0.39300000000000002</v>
      </c>
      <c r="I16" s="235"/>
      <c r="K16" s="459"/>
      <c r="L16" s="460"/>
    </row>
    <row r="17" spans="1:12" s="86" customFormat="1" ht="7.9" customHeight="1" x14ac:dyDescent="0.15">
      <c r="A17" s="449" t="s">
        <v>601</v>
      </c>
      <c r="B17" s="888" t="s">
        <v>215</v>
      </c>
      <c r="C17" s="888" t="s">
        <v>215</v>
      </c>
      <c r="D17" s="888" t="s">
        <v>215</v>
      </c>
      <c r="E17" s="888">
        <v>0.42</v>
      </c>
      <c r="F17" s="888" t="s">
        <v>215</v>
      </c>
      <c r="G17" s="894">
        <v>0.39700000000000002</v>
      </c>
      <c r="H17" s="888">
        <v>0.27200000000000002</v>
      </c>
      <c r="I17" s="313"/>
      <c r="J17" s="99"/>
      <c r="K17" s="456"/>
      <c r="L17" s="460"/>
    </row>
    <row r="18" spans="1:12" ht="7.9" customHeight="1" x14ac:dyDescent="0.15">
      <c r="A18" s="458" t="s">
        <v>409</v>
      </c>
      <c r="B18" s="915">
        <v>2.5000000000000001E-2</v>
      </c>
      <c r="C18" s="915">
        <v>0.04</v>
      </c>
      <c r="D18" s="915">
        <v>4.5999999999999999E-2</v>
      </c>
      <c r="E18" s="915">
        <v>2.3E-2</v>
      </c>
      <c r="F18" s="915">
        <v>5.8000000000000003E-2</v>
      </c>
      <c r="G18" s="917">
        <v>3.3000000000000002E-2</v>
      </c>
      <c r="H18" s="915">
        <v>1.7999999999999999E-2</v>
      </c>
      <c r="K18" s="307"/>
      <c r="L18" s="308"/>
    </row>
    <row r="19" spans="1:12" ht="7.9" customHeight="1" thickBot="1" x14ac:dyDescent="0.2">
      <c r="A19" s="1000"/>
      <c r="B19" s="1001"/>
      <c r="C19" s="1001"/>
      <c r="D19" s="1001"/>
      <c r="E19" s="1001"/>
      <c r="F19" s="1001"/>
      <c r="G19" s="1001"/>
      <c r="H19" s="1001"/>
      <c r="K19" s="307"/>
      <c r="L19" s="308"/>
    </row>
    <row r="20" spans="1:12" ht="7.9" customHeight="1" thickTop="1" x14ac:dyDescent="0.15">
      <c r="A20" s="55" t="s">
        <v>146</v>
      </c>
      <c r="B20" s="458"/>
      <c r="C20" s="156"/>
      <c r="D20" s="156"/>
      <c r="E20" s="156"/>
      <c r="F20" s="156"/>
      <c r="G20" s="189"/>
      <c r="H20" s="156"/>
      <c r="K20" s="307"/>
      <c r="L20" s="308"/>
    </row>
    <row r="21" spans="1:12" ht="7.9" customHeight="1" x14ac:dyDescent="0.15">
      <c r="A21" s="55" t="s">
        <v>151</v>
      </c>
    </row>
    <row r="22" spans="1:12" ht="7.9" customHeight="1" x14ac:dyDescent="0.15">
      <c r="A22" s="39" t="s">
        <v>440</v>
      </c>
    </row>
    <row r="23" spans="1:12" ht="9.9499999999999993" customHeight="1" x14ac:dyDescent="0.15">
      <c r="A23" s="53" t="s">
        <v>650</v>
      </c>
    </row>
  </sheetData>
  <mergeCells count="2">
    <mergeCell ref="A1:H1"/>
    <mergeCell ref="A2:H2"/>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3"/>
  <dimension ref="A1:A21"/>
  <sheetViews>
    <sheetView workbookViewId="0">
      <selection activeCell="C16" sqref="C16"/>
    </sheetView>
  </sheetViews>
  <sheetFormatPr baseColWidth="10" defaultRowHeight="15" x14ac:dyDescent="0.25"/>
  <cols>
    <col min="1" max="1" width="94" customWidth="1"/>
  </cols>
  <sheetData>
    <row r="1" spans="1:1" x14ac:dyDescent="0.25">
      <c r="A1" s="999" t="s">
        <v>488</v>
      </c>
    </row>
    <row r="3" spans="1:1" x14ac:dyDescent="0.25">
      <c r="A3" s="564" t="s">
        <v>489</v>
      </c>
    </row>
    <row r="4" spans="1:1" x14ac:dyDescent="0.25">
      <c r="A4" s="565"/>
    </row>
    <row r="5" spans="1:1" x14ac:dyDescent="0.25">
      <c r="A5" s="565"/>
    </row>
    <row r="6" spans="1:1" x14ac:dyDescent="0.25">
      <c r="A6" s="567" t="s">
        <v>490</v>
      </c>
    </row>
    <row r="7" spans="1:1" x14ac:dyDescent="0.25">
      <c r="A7" s="566" t="s">
        <v>491</v>
      </c>
    </row>
    <row r="8" spans="1:1" x14ac:dyDescent="0.25">
      <c r="A8" s="749" t="s">
        <v>492</v>
      </c>
    </row>
    <row r="9" spans="1:1" x14ac:dyDescent="0.25">
      <c r="A9" s="564"/>
    </row>
    <row r="10" spans="1:1" x14ac:dyDescent="0.25">
      <c r="A10" s="564"/>
    </row>
    <row r="11" spans="1:1" x14ac:dyDescent="0.25">
      <c r="A11" s="568" t="s">
        <v>493</v>
      </c>
    </row>
    <row r="12" spans="1:1" x14ac:dyDescent="0.25">
      <c r="A12" s="564" t="s">
        <v>495</v>
      </c>
    </row>
    <row r="13" spans="1:1" x14ac:dyDescent="0.25">
      <c r="A13" s="564" t="s">
        <v>496</v>
      </c>
    </row>
    <row r="14" spans="1:1" x14ac:dyDescent="0.25">
      <c r="A14" s="749" t="s">
        <v>494</v>
      </c>
    </row>
    <row r="15" spans="1:1" x14ac:dyDescent="0.25">
      <c r="A15" s="564"/>
    </row>
    <row r="16" spans="1:1" ht="15.75" thickBot="1" x14ac:dyDescent="0.3">
      <c r="A16" s="564"/>
    </row>
    <row r="17" spans="1:1" ht="15.75" thickTop="1" x14ac:dyDescent="0.25">
      <c r="A17" s="1089" t="s">
        <v>615</v>
      </c>
    </row>
    <row r="18" spans="1:1" x14ac:dyDescent="0.25">
      <c r="A18" s="1090" t="s">
        <v>616</v>
      </c>
    </row>
    <row r="19" spans="1:1" x14ac:dyDescent="0.25">
      <c r="A19" s="1090" t="s">
        <v>617</v>
      </c>
    </row>
    <row r="20" spans="1:1" ht="15.75" thickBot="1" x14ac:dyDescent="0.3">
      <c r="A20" s="1091" t="s">
        <v>860</v>
      </c>
    </row>
    <row r="21" spans="1:1" ht="15.75" thickTop="1" x14ac:dyDescent="0.25"/>
  </sheetData>
  <phoneticPr fontId="15" type="noConversion"/>
  <hyperlinks>
    <hyperlink ref="A8" r:id="rId1"/>
    <hyperlink ref="A14" r:id="rId2"/>
    <hyperlink ref="A20" r:id="rId3"/>
  </hyperlinks>
  <pageMargins left="0.78740157499999996" right="0.78740157499999996" top="0.984251969" bottom="0.984251969" header="0.4921259845" footer="0.4921259845"/>
  <pageSetup paperSize="9" orientation="portrait" r:id="rId4"/>
  <headerFooter alignWithMargins="0"/>
  <drawing r:id="rId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4"/>
  <dimension ref="A1:C43"/>
  <sheetViews>
    <sheetView zoomScale="140" zoomScaleNormal="140" workbookViewId="0">
      <selection sqref="A1:B1"/>
    </sheetView>
  </sheetViews>
  <sheetFormatPr baseColWidth="10" defaultRowHeight="15" x14ac:dyDescent="0.25"/>
  <cols>
    <col min="1" max="1" width="11.42578125" style="199" customWidth="1"/>
    <col min="2" max="2" width="110.42578125" style="199" customWidth="1"/>
    <col min="3" max="16384" width="11.42578125" style="199"/>
  </cols>
  <sheetData>
    <row r="1" spans="1:3" ht="15" customHeight="1" x14ac:dyDescent="0.25">
      <c r="A1" s="1093" t="s">
        <v>70</v>
      </c>
      <c r="B1" s="1093"/>
    </row>
    <row r="2" spans="1:3" x14ac:dyDescent="0.25">
      <c r="C2" s="200"/>
    </row>
    <row r="3" spans="1:3" ht="12" customHeight="1" x14ac:dyDescent="0.25">
      <c r="A3" s="347" t="s">
        <v>606</v>
      </c>
      <c r="B3" s="840" t="s">
        <v>609</v>
      </c>
      <c r="C3" s="200"/>
    </row>
    <row r="4" spans="1:3" ht="12" customHeight="1" x14ac:dyDescent="0.25">
      <c r="A4" s="347" t="s">
        <v>865</v>
      </c>
      <c r="B4" s="840" t="s">
        <v>866</v>
      </c>
      <c r="C4" s="200"/>
    </row>
    <row r="5" spans="1:3" ht="12" customHeight="1" x14ac:dyDescent="0.25">
      <c r="A5" s="347" t="s">
        <v>604</v>
      </c>
      <c r="B5" s="840" t="s">
        <v>610</v>
      </c>
      <c r="C5" s="200"/>
    </row>
    <row r="6" spans="1:3" ht="12" customHeight="1" x14ac:dyDescent="0.25">
      <c r="A6" s="347" t="s">
        <v>406</v>
      </c>
      <c r="B6" s="840" t="s">
        <v>407</v>
      </c>
      <c r="C6" s="200"/>
    </row>
    <row r="7" spans="1:3" ht="12" customHeight="1" x14ac:dyDescent="0.25">
      <c r="A7" s="347" t="s">
        <v>420</v>
      </c>
      <c r="B7" s="840" t="s">
        <v>421</v>
      </c>
      <c r="C7" s="200"/>
    </row>
    <row r="8" spans="1:3" ht="12" customHeight="1" x14ac:dyDescent="0.25">
      <c r="A8" s="347" t="s">
        <v>863</v>
      </c>
      <c r="B8" s="840" t="s">
        <v>864</v>
      </c>
      <c r="C8" s="200"/>
    </row>
    <row r="9" spans="1:3" ht="12" customHeight="1" x14ac:dyDescent="0.25">
      <c r="A9" s="347" t="s">
        <v>602</v>
      </c>
      <c r="B9" s="840" t="s">
        <v>611</v>
      </c>
      <c r="C9" s="200"/>
    </row>
    <row r="10" spans="1:3" ht="12" customHeight="1" x14ac:dyDescent="0.25">
      <c r="A10" s="347" t="s">
        <v>433</v>
      </c>
      <c r="B10" s="840" t="s">
        <v>436</v>
      </c>
      <c r="C10" s="200"/>
    </row>
    <row r="11" spans="1:3" ht="12" customHeight="1" x14ac:dyDescent="0.25">
      <c r="A11" s="347" t="s">
        <v>424</v>
      </c>
      <c r="B11" s="840" t="s">
        <v>425</v>
      </c>
      <c r="C11" s="200"/>
    </row>
    <row r="12" spans="1:3" ht="12" customHeight="1" x14ac:dyDescent="0.25">
      <c r="A12" s="347" t="s">
        <v>510</v>
      </c>
      <c r="B12" s="840" t="s">
        <v>19</v>
      </c>
      <c r="C12" s="200"/>
    </row>
    <row r="13" spans="1:3" ht="12" customHeight="1" x14ac:dyDescent="0.25">
      <c r="A13" s="347" t="s">
        <v>603</v>
      </c>
      <c r="B13" s="840" t="s">
        <v>612</v>
      </c>
      <c r="C13" s="200"/>
    </row>
    <row r="14" spans="1:3" ht="12" customHeight="1" x14ac:dyDescent="0.25">
      <c r="A14" s="347" t="s">
        <v>426</v>
      </c>
      <c r="B14" s="840" t="s">
        <v>427</v>
      </c>
      <c r="C14" s="200"/>
    </row>
    <row r="15" spans="1:3" ht="12" customHeight="1" x14ac:dyDescent="0.25">
      <c r="A15" s="347" t="s">
        <v>1</v>
      </c>
      <c r="B15" s="840" t="s">
        <v>722</v>
      </c>
      <c r="C15" s="200"/>
    </row>
    <row r="16" spans="1:3" ht="12" customHeight="1" x14ac:dyDescent="0.25">
      <c r="A16" s="347" t="s">
        <v>3</v>
      </c>
      <c r="B16" s="840" t="s">
        <v>871</v>
      </c>
      <c r="C16" s="200"/>
    </row>
    <row r="17" spans="1:3" ht="12" customHeight="1" x14ac:dyDescent="0.25">
      <c r="A17" s="347" t="s">
        <v>867</v>
      </c>
      <c r="B17" s="840" t="s">
        <v>868</v>
      </c>
      <c r="C17" s="200"/>
    </row>
    <row r="18" spans="1:3" ht="12" customHeight="1" x14ac:dyDescent="0.25">
      <c r="A18" s="347" t="s">
        <v>419</v>
      </c>
      <c r="B18" s="840" t="s">
        <v>872</v>
      </c>
      <c r="C18" s="200"/>
    </row>
    <row r="19" spans="1:3" ht="12" customHeight="1" x14ac:dyDescent="0.25">
      <c r="A19" s="347" t="s">
        <v>605</v>
      </c>
      <c r="B19" s="840" t="s">
        <v>613</v>
      </c>
      <c r="C19" s="200"/>
    </row>
    <row r="20" spans="1:3" ht="12" customHeight="1" x14ac:dyDescent="0.25">
      <c r="A20" s="347" t="s">
        <v>2</v>
      </c>
      <c r="B20" s="840" t="s">
        <v>255</v>
      </c>
      <c r="C20" s="200"/>
    </row>
    <row r="21" spans="1:3" ht="12" customHeight="1" x14ac:dyDescent="0.25">
      <c r="A21" s="347" t="s">
        <v>422</v>
      </c>
      <c r="B21" s="840" t="s">
        <v>423</v>
      </c>
      <c r="C21" s="200"/>
    </row>
    <row r="22" spans="1:3" ht="12" customHeight="1" x14ac:dyDescent="0.25">
      <c r="A22" s="347" t="s">
        <v>254</v>
      </c>
      <c r="B22" s="840" t="s">
        <v>256</v>
      </c>
      <c r="C22" s="200"/>
    </row>
    <row r="23" spans="1:3" ht="12.75" customHeight="1" x14ac:dyDescent="0.25">
      <c r="A23" s="347" t="s">
        <v>22</v>
      </c>
      <c r="B23" s="841" t="s">
        <v>721</v>
      </c>
      <c r="C23" s="200"/>
    </row>
    <row r="24" spans="1:3" ht="12" customHeight="1" x14ac:dyDescent="0.25">
      <c r="A24" s="347" t="s">
        <v>873</v>
      </c>
      <c r="B24" s="342" t="s">
        <v>874</v>
      </c>
      <c r="C24" s="200"/>
    </row>
    <row r="25" spans="1:3" ht="12" customHeight="1" x14ac:dyDescent="0.25">
      <c r="A25" s="347" t="s">
        <v>511</v>
      </c>
      <c r="B25" s="348" t="s">
        <v>418</v>
      </c>
      <c r="C25" s="200"/>
    </row>
    <row r="26" spans="1:3" ht="12" customHeight="1" x14ac:dyDescent="0.25">
      <c r="A26" s="347" t="s">
        <v>869</v>
      </c>
      <c r="B26" s="348" t="s">
        <v>870</v>
      </c>
    </row>
    <row r="27" spans="1:3" ht="12" customHeight="1" x14ac:dyDescent="0.25">
      <c r="C27" s="200"/>
    </row>
    <row r="28" spans="1:3" ht="12" customHeight="1" x14ac:dyDescent="0.25">
      <c r="C28" s="200"/>
    </row>
    <row r="29" spans="1:3" ht="12" customHeight="1" x14ac:dyDescent="0.25">
      <c r="C29" s="200"/>
    </row>
    <row r="30" spans="1:3" ht="12" customHeight="1" x14ac:dyDescent="0.25">
      <c r="C30" s="200"/>
    </row>
    <row r="31" spans="1:3" ht="12" customHeight="1" x14ac:dyDescent="0.25">
      <c r="C31" s="200"/>
    </row>
    <row r="32" spans="1:3" ht="12" customHeight="1" x14ac:dyDescent="0.25">
      <c r="C32" s="200"/>
    </row>
    <row r="33" spans="3:3" ht="12" customHeight="1" x14ac:dyDescent="0.25">
      <c r="C33" s="200"/>
    </row>
    <row r="34" spans="3:3" ht="12" customHeight="1" x14ac:dyDescent="0.25">
      <c r="C34" s="200"/>
    </row>
    <row r="35" spans="3:3" ht="12" customHeight="1" x14ac:dyDescent="0.25">
      <c r="C35" s="200"/>
    </row>
    <row r="36" spans="3:3" s="203" customFormat="1" ht="20.100000000000001" customHeight="1" x14ac:dyDescent="0.25"/>
    <row r="37" spans="3:3" ht="20.100000000000001" customHeight="1" x14ac:dyDescent="0.25"/>
    <row r="38" spans="3:3" ht="12" customHeight="1" x14ac:dyDescent="0.25"/>
    <row r="39" spans="3:3" ht="12" customHeight="1" x14ac:dyDescent="0.25"/>
    <row r="40" spans="3:3" ht="12" customHeight="1" x14ac:dyDescent="0.25"/>
    <row r="41" spans="3:3" ht="12" customHeight="1" x14ac:dyDescent="0.25"/>
    <row r="42" spans="3:3" ht="12" customHeight="1" x14ac:dyDescent="0.25"/>
    <row r="43" spans="3:3" ht="12" customHeight="1" x14ac:dyDescent="0.25"/>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P37"/>
  <sheetViews>
    <sheetView zoomScale="140" zoomScaleNormal="140" workbookViewId="0">
      <selection sqref="A1:H1"/>
    </sheetView>
  </sheetViews>
  <sheetFormatPr baseColWidth="10" defaultRowHeight="9.9499999999999993" customHeight="1" x14ac:dyDescent="0.25"/>
  <cols>
    <col min="1" max="1" width="31.140625" style="16" customWidth="1"/>
    <col min="2" max="6" width="6.7109375" style="16" customWidth="1"/>
    <col min="7" max="7" width="7.5703125" style="16" customWidth="1"/>
    <col min="8" max="8" width="10.5703125" style="16" bestFit="1" customWidth="1"/>
    <col min="9" max="9" width="2.5703125" style="231" bestFit="1" customWidth="1"/>
    <col min="10" max="10" width="79.7109375" style="231" customWidth="1"/>
    <col min="11" max="11" width="11.42578125" style="231" customWidth="1"/>
    <col min="12" max="16384" width="11.42578125" style="16"/>
  </cols>
  <sheetData>
    <row r="1" spans="1:16" ht="15" customHeight="1" x14ac:dyDescent="0.25">
      <c r="A1" s="1093" t="s">
        <v>152</v>
      </c>
      <c r="B1" s="1093"/>
      <c r="C1" s="1093"/>
      <c r="D1" s="1093"/>
      <c r="E1" s="1093"/>
      <c r="F1" s="1093"/>
      <c r="G1" s="1093"/>
      <c r="H1" s="1093"/>
      <c r="J1" s="802"/>
      <c r="K1" s="267"/>
    </row>
    <row r="2" spans="1:16" ht="9.9499999999999993" customHeight="1" x14ac:dyDescent="0.25">
      <c r="A2" s="107"/>
      <c r="B2" s="32"/>
      <c r="C2" s="32"/>
      <c r="D2" s="32"/>
      <c r="E2" s="32"/>
      <c r="F2" s="32"/>
      <c r="G2" s="32"/>
      <c r="H2" s="32"/>
      <c r="I2" s="314"/>
      <c r="J2" s="267"/>
      <c r="K2" s="267"/>
      <c r="L2" s="153"/>
    </row>
    <row r="3" spans="1:16" ht="20.100000000000001" customHeight="1" x14ac:dyDescent="0.25">
      <c r="A3" s="32"/>
      <c r="B3" s="22" t="s">
        <v>893</v>
      </c>
      <c r="C3" s="22" t="s">
        <v>341</v>
      </c>
      <c r="D3" s="59" t="s">
        <v>334</v>
      </c>
      <c r="E3" s="59" t="s">
        <v>335</v>
      </c>
      <c r="F3" s="59" t="s">
        <v>336</v>
      </c>
      <c r="G3" s="23" t="s">
        <v>342</v>
      </c>
      <c r="H3" s="22" t="s">
        <v>338</v>
      </c>
      <c r="I3" s="314"/>
      <c r="J3" s="267"/>
      <c r="K3" s="267"/>
    </row>
    <row r="4" spans="1:16" ht="7.9" customHeight="1" x14ac:dyDescent="0.25">
      <c r="A4" s="32"/>
      <c r="B4" s="24"/>
      <c r="C4" s="24"/>
      <c r="D4" s="24"/>
      <c r="E4" s="24"/>
      <c r="F4" s="24"/>
      <c r="G4" s="225"/>
      <c r="H4" s="24"/>
      <c r="I4" s="314"/>
    </row>
    <row r="5" spans="1:16" ht="7.9" customHeight="1" x14ac:dyDescent="0.25">
      <c r="A5" s="1003" t="s">
        <v>751</v>
      </c>
      <c r="B5" s="1003"/>
      <c r="C5" s="1003"/>
      <c r="D5" s="1003"/>
      <c r="E5" s="1003"/>
      <c r="F5" s="1003"/>
      <c r="G5" s="1003"/>
      <c r="H5" s="1003"/>
      <c r="I5" s="314"/>
    </row>
    <row r="6" spans="1:16" ht="7.9" customHeight="1" x14ac:dyDescent="0.25">
      <c r="A6" s="32" t="s">
        <v>896</v>
      </c>
      <c r="B6" s="25">
        <v>6874.4</v>
      </c>
      <c r="C6" s="25">
        <v>7106.6</v>
      </c>
      <c r="D6" s="25">
        <v>5175.2</v>
      </c>
      <c r="E6" s="25">
        <v>6206</v>
      </c>
      <c r="F6" s="25">
        <v>6719.6</v>
      </c>
      <c r="G6" s="26">
        <f>SUM(B6:F6)</f>
        <v>32081.800000000003</v>
      </c>
      <c r="H6" s="25">
        <v>543939.80000000005</v>
      </c>
    </row>
    <row r="7" spans="1:16" ht="7.9" customHeight="1" x14ac:dyDescent="0.25">
      <c r="A7" s="32" t="s">
        <v>897</v>
      </c>
      <c r="B7" s="25">
        <v>207</v>
      </c>
      <c r="C7" s="25">
        <v>177</v>
      </c>
      <c r="D7" s="25">
        <v>242</v>
      </c>
      <c r="E7" s="25">
        <v>354</v>
      </c>
      <c r="F7" s="25">
        <v>258</v>
      </c>
      <c r="G7" s="26">
        <f>SUM(B7:F7)</f>
        <v>1238</v>
      </c>
      <c r="H7" s="25">
        <v>34844</v>
      </c>
    </row>
    <row r="8" spans="1:16" ht="7.9" customHeight="1" x14ac:dyDescent="0.25">
      <c r="A8" s="226" t="s">
        <v>898</v>
      </c>
      <c r="B8" s="29">
        <f>B14/B6</f>
        <v>207.37693471430234</v>
      </c>
      <c r="C8" s="29">
        <f t="shared" ref="C8:H8" si="0">C14/C6</f>
        <v>114.7278586103059</v>
      </c>
      <c r="D8" s="29">
        <f t="shared" si="0"/>
        <v>58.938978203740923</v>
      </c>
      <c r="E8" s="29">
        <f t="shared" si="0"/>
        <v>90.490331936835318</v>
      </c>
      <c r="F8" s="29">
        <f t="shared" si="0"/>
        <v>101.05125305077682</v>
      </c>
      <c r="G8" s="641">
        <f t="shared" si="0"/>
        <v>118.02782262840613</v>
      </c>
      <c r="H8" s="29">
        <f t="shared" si="0"/>
        <v>119.15298715041627</v>
      </c>
    </row>
    <row r="9" spans="1:16" ht="7.9" customHeight="1" x14ac:dyDescent="0.25">
      <c r="A9" s="805" t="s">
        <v>899</v>
      </c>
      <c r="B9" s="806">
        <v>1143991</v>
      </c>
      <c r="C9" s="806">
        <v>645223</v>
      </c>
      <c r="D9" s="806">
        <v>150864</v>
      </c>
      <c r="E9" s="806">
        <v>359559</v>
      </c>
      <c r="F9" s="806">
        <v>420529</v>
      </c>
      <c r="G9" s="409">
        <v>2720166</v>
      </c>
      <c r="H9" s="806">
        <v>49953418</v>
      </c>
      <c r="J9" s="548"/>
      <c r="K9" s="548"/>
      <c r="L9" s="783"/>
      <c r="M9" s="783"/>
      <c r="N9" s="783"/>
      <c r="O9" s="783"/>
      <c r="P9" s="783"/>
    </row>
    <row r="10" spans="1:16" ht="7.9" customHeight="1" x14ac:dyDescent="0.25">
      <c r="A10" s="226" t="s">
        <v>900</v>
      </c>
      <c r="B10" s="807">
        <f>B9/B13</f>
        <v>0.82846749687873866</v>
      </c>
      <c r="C10" s="807">
        <f t="shared" ref="C10:H10" si="1">C9/C13</f>
        <v>0.7956541469466073</v>
      </c>
      <c r="D10" s="807">
        <f t="shared" si="1"/>
        <v>0.49031486440810174</v>
      </c>
      <c r="E10" s="807">
        <f t="shared" si="1"/>
        <v>0.63351604497137748</v>
      </c>
      <c r="F10" s="807">
        <f t="shared" si="1"/>
        <v>0.62709645286215121</v>
      </c>
      <c r="G10" s="808">
        <f t="shared" si="1"/>
        <v>0.72777790857954983</v>
      </c>
      <c r="H10" s="807">
        <f t="shared" si="1"/>
        <v>0.77484650247518205</v>
      </c>
      <c r="J10" s="548"/>
      <c r="K10" s="548"/>
      <c r="L10" s="783"/>
      <c r="M10" s="783"/>
      <c r="N10" s="783"/>
      <c r="O10" s="783"/>
      <c r="P10" s="783"/>
    </row>
    <row r="11" spans="1:16" ht="7.9" customHeight="1" x14ac:dyDescent="0.25">
      <c r="A11" s="804"/>
      <c r="B11" s="804"/>
      <c r="C11" s="804"/>
      <c r="D11" s="804"/>
      <c r="E11" s="804"/>
      <c r="F11" s="804"/>
      <c r="G11" s="804"/>
      <c r="H11" s="804"/>
      <c r="J11" s="548"/>
      <c r="K11" s="548"/>
      <c r="L11" s="783"/>
      <c r="M11" s="783"/>
      <c r="N11" s="783"/>
      <c r="O11" s="783"/>
      <c r="P11" s="783"/>
    </row>
    <row r="12" spans="1:16" ht="7.9" customHeight="1" x14ac:dyDescent="0.25">
      <c r="A12" s="1003" t="s">
        <v>838</v>
      </c>
      <c r="B12" s="1003"/>
      <c r="C12" s="1003"/>
      <c r="D12" s="1003"/>
      <c r="E12" s="1003"/>
      <c r="F12" s="1003"/>
      <c r="G12" s="1003"/>
      <c r="H12" s="1003"/>
    </row>
    <row r="13" spans="1:16" ht="7.9" customHeight="1" x14ac:dyDescent="0.25">
      <c r="A13" s="61" t="s">
        <v>901</v>
      </c>
      <c r="B13" s="642">
        <v>1380852</v>
      </c>
      <c r="C13" s="642">
        <v>810934</v>
      </c>
      <c r="D13" s="642">
        <v>307688</v>
      </c>
      <c r="E13" s="642">
        <v>567561</v>
      </c>
      <c r="F13" s="642">
        <v>670597</v>
      </c>
      <c r="G13" s="26">
        <v>3737632</v>
      </c>
      <c r="H13" s="375">
        <v>64468792</v>
      </c>
      <c r="I13" s="233"/>
      <c r="J13" s="233"/>
      <c r="K13" s="233"/>
    </row>
    <row r="14" spans="1:16" ht="7.9" customHeight="1" x14ac:dyDescent="0.25">
      <c r="A14" s="61" t="s">
        <v>902</v>
      </c>
      <c r="B14" s="378">
        <v>1425592</v>
      </c>
      <c r="C14" s="378">
        <v>815325</v>
      </c>
      <c r="D14" s="378">
        <v>305021</v>
      </c>
      <c r="E14" s="378">
        <v>561583</v>
      </c>
      <c r="F14" s="378">
        <v>679024</v>
      </c>
      <c r="G14" s="401">
        <v>3786545</v>
      </c>
      <c r="H14" s="381">
        <v>64812052</v>
      </c>
      <c r="I14" s="233"/>
      <c r="J14" s="233"/>
      <c r="K14" s="267"/>
    </row>
    <row r="15" spans="1:16" ht="7.9" customHeight="1" x14ac:dyDescent="0.25">
      <c r="A15" s="18" t="s">
        <v>752</v>
      </c>
      <c r="B15" s="89">
        <v>1683000</v>
      </c>
      <c r="C15" s="89">
        <v>948000</v>
      </c>
      <c r="D15" s="89">
        <v>333000</v>
      </c>
      <c r="E15" s="89">
        <v>599000</v>
      </c>
      <c r="F15" s="89">
        <v>770000</v>
      </c>
      <c r="G15" s="26">
        <v>4333000</v>
      </c>
      <c r="H15" s="76">
        <v>70143000</v>
      </c>
      <c r="I15" s="233"/>
      <c r="J15" s="233"/>
      <c r="K15" s="233"/>
    </row>
    <row r="16" spans="1:16" ht="7.9" customHeight="1" x14ac:dyDescent="0.25">
      <c r="A16" s="226"/>
      <c r="B16" s="28"/>
      <c r="C16" s="28"/>
      <c r="D16" s="28"/>
      <c r="E16" s="28"/>
      <c r="F16" s="28"/>
      <c r="G16" s="643"/>
      <c r="H16" s="28"/>
      <c r="K16" s="266"/>
    </row>
    <row r="17" spans="1:11" s="153" customFormat="1" ht="7.9" customHeight="1" x14ac:dyDescent="0.25">
      <c r="A17" s="1003" t="s">
        <v>753</v>
      </c>
      <c r="B17" s="1003"/>
      <c r="C17" s="1003"/>
      <c r="D17" s="1003"/>
      <c r="E17" s="1003"/>
      <c r="F17" s="1003"/>
      <c r="G17" s="1003"/>
      <c r="H17" s="1003"/>
      <c r="I17" s="266"/>
      <c r="J17" s="266"/>
      <c r="K17" s="266"/>
    </row>
    <row r="18" spans="1:11" ht="7.9" customHeight="1" x14ac:dyDescent="0.25">
      <c r="A18" s="18" t="s">
        <v>903</v>
      </c>
      <c r="B18" s="761">
        <v>16190</v>
      </c>
      <c r="C18" s="761">
        <v>9104</v>
      </c>
      <c r="D18" s="761">
        <v>3225</v>
      </c>
      <c r="E18" s="761">
        <v>6054</v>
      </c>
      <c r="F18" s="761">
        <v>6314</v>
      </c>
      <c r="G18" s="401">
        <v>40887</v>
      </c>
      <c r="H18" s="381">
        <v>742690</v>
      </c>
    </row>
    <row r="19" spans="1:11" s="113" customFormat="1" ht="7.9" customHeight="1" x14ac:dyDescent="0.25">
      <c r="A19" s="18" t="s">
        <v>904</v>
      </c>
      <c r="B19" s="761">
        <v>11153</v>
      </c>
      <c r="C19" s="761">
        <v>6985</v>
      </c>
      <c r="D19" s="761">
        <v>3100</v>
      </c>
      <c r="E19" s="761">
        <v>5445</v>
      </c>
      <c r="F19" s="761">
        <v>6992</v>
      </c>
      <c r="G19" s="401">
        <v>33675</v>
      </c>
      <c r="H19" s="381">
        <v>578891</v>
      </c>
      <c r="I19" s="233"/>
      <c r="J19" s="233"/>
      <c r="K19" s="233"/>
    </row>
    <row r="20" spans="1:11" ht="7.9" customHeight="1" x14ac:dyDescent="0.25">
      <c r="A20" s="18" t="s">
        <v>905</v>
      </c>
      <c r="B20" s="546">
        <v>0.128</v>
      </c>
      <c r="C20" s="546">
        <v>0.111</v>
      </c>
      <c r="D20" s="546">
        <v>9.7000000000000003E-2</v>
      </c>
      <c r="E20" s="546">
        <v>0.125</v>
      </c>
      <c r="F20" s="546">
        <v>9.6000000000000002E-2</v>
      </c>
      <c r="G20" s="549">
        <v>0.115</v>
      </c>
      <c r="H20" s="278">
        <v>0.153</v>
      </c>
    </row>
    <row r="21" spans="1:11" s="113" customFormat="1" ht="7.9" customHeight="1" x14ac:dyDescent="0.25">
      <c r="A21" s="18" t="s">
        <v>906</v>
      </c>
      <c r="B21" s="762">
        <v>658100</v>
      </c>
      <c r="C21" s="762">
        <v>376736</v>
      </c>
      <c r="D21" s="762">
        <v>139274</v>
      </c>
      <c r="E21" s="762">
        <v>256178</v>
      </c>
      <c r="F21" s="762">
        <v>301702</v>
      </c>
      <c r="G21" s="26">
        <v>1731989</v>
      </c>
      <c r="H21" s="762">
        <v>29891815</v>
      </c>
      <c r="I21" s="231"/>
      <c r="J21" s="233"/>
      <c r="K21" s="233"/>
    </row>
    <row r="22" spans="1:11" s="113" customFormat="1" ht="7.9" customHeight="1" x14ac:dyDescent="0.25">
      <c r="A22" s="227" t="s">
        <v>907</v>
      </c>
      <c r="B22" s="811">
        <v>0.754</v>
      </c>
      <c r="C22" s="811">
        <v>0.753</v>
      </c>
      <c r="D22" s="811">
        <v>0.75900000000000001</v>
      </c>
      <c r="E22" s="811">
        <v>0.746</v>
      </c>
      <c r="F22" s="811">
        <v>0.76200000000000001</v>
      </c>
      <c r="G22" s="810">
        <v>0.754</v>
      </c>
      <c r="H22" s="811">
        <v>0.74</v>
      </c>
      <c r="I22" s="231"/>
      <c r="J22" s="233"/>
      <c r="K22" s="233"/>
    </row>
    <row r="23" spans="1:11" ht="7.9" customHeight="1" thickBot="1" x14ac:dyDescent="0.3">
      <c r="A23" s="1000"/>
      <c r="B23" s="1001"/>
      <c r="C23" s="1001"/>
      <c r="D23" s="1001"/>
      <c r="E23" s="1001"/>
      <c r="F23" s="1001"/>
      <c r="G23" s="1002"/>
      <c r="H23" s="1001"/>
      <c r="I23" s="314"/>
    </row>
    <row r="24" spans="1:11" ht="9.9499999999999993" customHeight="1" thickTop="1" x14ac:dyDescent="0.25">
      <c r="A24" s="39" t="s">
        <v>273</v>
      </c>
      <c r="B24" s="32"/>
      <c r="C24" s="32"/>
      <c r="D24" s="32"/>
      <c r="E24" s="32"/>
      <c r="F24" s="32"/>
      <c r="G24" s="32"/>
      <c r="H24" s="32"/>
    </row>
    <row r="25" spans="1:11" ht="9.9499999999999993" customHeight="1" x14ac:dyDescent="0.25">
      <c r="A25" s="39" t="s">
        <v>754</v>
      </c>
      <c r="B25" s="32"/>
      <c r="C25" s="32"/>
      <c r="D25" s="32"/>
      <c r="E25" s="32"/>
      <c r="F25" s="32"/>
      <c r="G25" s="32"/>
      <c r="H25" s="32"/>
    </row>
    <row r="26" spans="1:11" ht="9.9499999999999993" customHeight="1" x14ac:dyDescent="0.25">
      <c r="A26" s="133" t="s">
        <v>755</v>
      </c>
      <c r="B26" s="32"/>
      <c r="C26" s="32"/>
      <c r="D26" s="32"/>
      <c r="E26" s="32"/>
      <c r="F26" s="32"/>
      <c r="G26" s="32"/>
      <c r="H26" s="32"/>
    </row>
    <row r="27" spans="1:11" ht="9.9499999999999993" customHeight="1" x14ac:dyDescent="0.25">
      <c r="A27" s="133" t="s">
        <v>756</v>
      </c>
      <c r="B27" s="32"/>
      <c r="C27" s="32"/>
      <c r="D27" s="32"/>
      <c r="E27" s="32"/>
      <c r="F27" s="32"/>
      <c r="G27" s="32"/>
      <c r="H27" s="32"/>
    </row>
    <row r="28" spans="1:11" ht="9.9499999999999993" customHeight="1" x14ac:dyDescent="0.25">
      <c r="A28" s="124" t="s">
        <v>757</v>
      </c>
      <c r="B28" s="33"/>
      <c r="C28" s="33"/>
      <c r="D28" s="33"/>
      <c r="E28" s="33"/>
      <c r="F28" s="33"/>
      <c r="G28" s="33"/>
      <c r="H28" s="108"/>
    </row>
    <row r="29" spans="1:11" ht="9.9499999999999993" customHeight="1" x14ac:dyDescent="0.25">
      <c r="A29" s="124" t="s">
        <v>758</v>
      </c>
      <c r="B29" s="32"/>
      <c r="C29" s="32"/>
      <c r="D29" s="32"/>
      <c r="E29" s="32"/>
      <c r="F29" s="32"/>
      <c r="G29" s="32"/>
      <c r="H29" s="32"/>
    </row>
    <row r="30" spans="1:11" ht="9.9499999999999993" customHeight="1" x14ac:dyDescent="0.25">
      <c r="A30" s="124"/>
    </row>
    <row r="33" spans="2:8" ht="9.9499999999999993" customHeight="1" x14ac:dyDescent="0.15">
      <c r="B33" s="372"/>
      <c r="C33" s="372"/>
      <c r="D33" s="372"/>
      <c r="E33" s="372"/>
      <c r="F33" s="372"/>
      <c r="G33" s="377"/>
      <c r="H33" s="373"/>
    </row>
    <row r="35" spans="2:8" ht="9.9499999999999993" customHeight="1" x14ac:dyDescent="0.25">
      <c r="B35" s="762"/>
      <c r="C35" s="762"/>
      <c r="D35" s="762"/>
      <c r="E35" s="762"/>
      <c r="F35" s="762"/>
      <c r="G35" s="26"/>
      <c r="H35" s="762"/>
    </row>
    <row r="36" spans="2:8" ht="9.9499999999999993" customHeight="1" x14ac:dyDescent="0.25">
      <c r="B36" s="809"/>
      <c r="C36" s="809"/>
      <c r="D36" s="809"/>
      <c r="E36" s="809"/>
      <c r="F36" s="809"/>
      <c r="G36" s="809"/>
      <c r="H36" s="809"/>
    </row>
    <row r="37" spans="2:8" ht="9.9499999999999993" customHeight="1" x14ac:dyDescent="0.25">
      <c r="B37" s="297"/>
      <c r="C37" s="297"/>
      <c r="D37" s="297"/>
      <c r="E37" s="297"/>
      <c r="F37" s="297"/>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5"/>
  <dimension ref="A1:C42"/>
  <sheetViews>
    <sheetView zoomScale="140" zoomScaleNormal="140" workbookViewId="0">
      <selection sqref="A1:B1"/>
    </sheetView>
  </sheetViews>
  <sheetFormatPr baseColWidth="10" defaultRowHeight="15" x14ac:dyDescent="0.25"/>
  <cols>
    <col min="1" max="1" width="11.42578125" style="199" customWidth="1"/>
    <col min="2" max="2" width="110.42578125" style="199" customWidth="1"/>
    <col min="3" max="16384" width="11.42578125" style="199"/>
  </cols>
  <sheetData>
    <row r="1" spans="1:3" ht="15" customHeight="1" x14ac:dyDescent="0.25">
      <c r="A1" s="1093" t="s">
        <v>70</v>
      </c>
      <c r="B1" s="1093"/>
    </row>
    <row r="2" spans="1:3" x14ac:dyDescent="0.25">
      <c r="C2" s="200"/>
    </row>
    <row r="3" spans="1:3" ht="12" customHeight="1" x14ac:dyDescent="0.25">
      <c r="A3" s="347" t="s">
        <v>711</v>
      </c>
      <c r="B3" s="840" t="s">
        <v>712</v>
      </c>
      <c r="C3" s="200"/>
    </row>
    <row r="4" spans="1:3" ht="12" customHeight="1" x14ac:dyDescent="0.25">
      <c r="A4" s="347" t="s">
        <v>272</v>
      </c>
      <c r="B4" s="840" t="s">
        <v>417</v>
      </c>
      <c r="C4" s="200"/>
    </row>
    <row r="5" spans="1:3" ht="12" customHeight="1" x14ac:dyDescent="0.25">
      <c r="A5" s="347" t="s">
        <v>408</v>
      </c>
      <c r="B5" s="840" t="s">
        <v>0</v>
      </c>
      <c r="C5" s="200"/>
    </row>
    <row r="6" spans="1:3" ht="12" customHeight="1" x14ac:dyDescent="0.25">
      <c r="A6" s="347" t="s">
        <v>768</v>
      </c>
      <c r="B6" s="840" t="s">
        <v>875</v>
      </c>
      <c r="C6" s="200"/>
    </row>
    <row r="7" spans="1:3" ht="12" customHeight="1" x14ac:dyDescent="0.25">
      <c r="A7" s="347" t="s">
        <v>430</v>
      </c>
      <c r="B7" s="840" t="s">
        <v>881</v>
      </c>
      <c r="C7" s="200"/>
    </row>
    <row r="8" spans="1:3" ht="12" customHeight="1" x14ac:dyDescent="0.25">
      <c r="A8" s="347" t="s">
        <v>716</v>
      </c>
      <c r="B8" s="840" t="s">
        <v>717</v>
      </c>
      <c r="C8" s="200"/>
    </row>
    <row r="9" spans="1:3" ht="12" customHeight="1" x14ac:dyDescent="0.25">
      <c r="A9" s="347" t="s">
        <v>16</v>
      </c>
      <c r="B9" s="840" t="s">
        <v>18</v>
      </c>
      <c r="C9" s="200"/>
    </row>
    <row r="10" spans="1:3" s="750" customFormat="1" ht="12" customHeight="1" x14ac:dyDescent="0.25">
      <c r="A10" s="145" t="s">
        <v>710</v>
      </c>
      <c r="B10" s="100" t="s">
        <v>718</v>
      </c>
    </row>
    <row r="11" spans="1:3" ht="12" customHeight="1" x14ac:dyDescent="0.25">
      <c r="A11" s="347" t="s">
        <v>428</v>
      </c>
      <c r="B11" s="840" t="s">
        <v>429</v>
      </c>
      <c r="C11" s="200"/>
    </row>
    <row r="12" spans="1:3" ht="12" customHeight="1" x14ac:dyDescent="0.25">
      <c r="A12" s="347" t="s">
        <v>1101</v>
      </c>
      <c r="B12" s="840" t="s">
        <v>1102</v>
      </c>
      <c r="C12" s="200"/>
    </row>
    <row r="13" spans="1:3" ht="18" x14ac:dyDescent="0.25">
      <c r="A13" s="347" t="s">
        <v>77</v>
      </c>
      <c r="B13" s="841" t="s">
        <v>281</v>
      </c>
      <c r="C13" s="200"/>
    </row>
    <row r="14" spans="1:3" ht="18" x14ac:dyDescent="0.25">
      <c r="A14" s="347" t="s">
        <v>78</v>
      </c>
      <c r="B14" s="841" t="s">
        <v>239</v>
      </c>
      <c r="C14" s="200"/>
    </row>
    <row r="15" spans="1:3" ht="12" customHeight="1" x14ac:dyDescent="0.25">
      <c r="A15" s="347" t="s">
        <v>876</v>
      </c>
      <c r="B15" s="841" t="s">
        <v>877</v>
      </c>
      <c r="C15" s="200"/>
    </row>
    <row r="16" spans="1:3" ht="12" customHeight="1" x14ac:dyDescent="0.25">
      <c r="A16" s="347" t="s">
        <v>879</v>
      </c>
      <c r="B16" s="841" t="s">
        <v>880</v>
      </c>
      <c r="C16" s="200"/>
    </row>
    <row r="17" spans="1:3" ht="12" customHeight="1" x14ac:dyDescent="0.25">
      <c r="A17" s="347" t="s">
        <v>431</v>
      </c>
      <c r="B17" s="841" t="s">
        <v>432</v>
      </c>
      <c r="C17" s="200"/>
    </row>
    <row r="18" spans="1:3" ht="12" customHeight="1" x14ac:dyDescent="0.25">
      <c r="A18" s="347" t="s">
        <v>607</v>
      </c>
      <c r="B18" s="841" t="s">
        <v>614</v>
      </c>
      <c r="C18" s="200"/>
    </row>
    <row r="19" spans="1:3" ht="12" customHeight="1" x14ac:dyDescent="0.25">
      <c r="A19" s="347" t="s">
        <v>878</v>
      </c>
      <c r="B19" s="841" t="s">
        <v>882</v>
      </c>
      <c r="C19" s="200"/>
    </row>
    <row r="20" spans="1:3" ht="12" customHeight="1" x14ac:dyDescent="0.25">
      <c r="A20" s="347" t="s">
        <v>719</v>
      </c>
      <c r="B20" s="840" t="s">
        <v>720</v>
      </c>
      <c r="C20" s="200"/>
    </row>
    <row r="21" spans="1:3" ht="12" customHeight="1" x14ac:dyDescent="0.25">
      <c r="A21" s="347" t="s">
        <v>15</v>
      </c>
      <c r="B21" s="840" t="s">
        <v>17</v>
      </c>
      <c r="C21" s="200"/>
    </row>
    <row r="22" spans="1:3" ht="20.100000000000001" customHeight="1" x14ac:dyDescent="0.25">
      <c r="A22" s="347"/>
      <c r="B22" s="342"/>
      <c r="C22" s="200"/>
    </row>
    <row r="23" spans="1:3" ht="12" customHeight="1" x14ac:dyDescent="0.25">
      <c r="A23" s="347"/>
      <c r="B23" s="342"/>
      <c r="C23" s="200"/>
    </row>
    <row r="24" spans="1:3" ht="12" customHeight="1" x14ac:dyDescent="0.25">
      <c r="A24" s="347"/>
      <c r="B24" s="348"/>
      <c r="C24" s="200"/>
    </row>
    <row r="25" spans="1:3" ht="12" customHeight="1" x14ac:dyDescent="0.25">
      <c r="A25" s="347"/>
      <c r="B25" s="348"/>
      <c r="C25" s="200"/>
    </row>
    <row r="26" spans="1:3" ht="12" customHeight="1" x14ac:dyDescent="0.25">
      <c r="A26" s="347"/>
      <c r="B26" s="348"/>
      <c r="C26" s="200"/>
    </row>
    <row r="27" spans="1:3" ht="12" customHeight="1" x14ac:dyDescent="0.25">
      <c r="A27" s="347"/>
      <c r="B27" s="348"/>
      <c r="C27" s="200"/>
    </row>
    <row r="28" spans="1:3" ht="12" customHeight="1" x14ac:dyDescent="0.25">
      <c r="A28" s="347"/>
      <c r="B28" s="348"/>
      <c r="C28" s="200"/>
    </row>
    <row r="29" spans="1:3" ht="12" customHeight="1" x14ac:dyDescent="0.25">
      <c r="A29" s="347"/>
      <c r="B29" s="348"/>
      <c r="C29" s="200"/>
    </row>
    <row r="30" spans="1:3" ht="12" customHeight="1" x14ac:dyDescent="0.25">
      <c r="A30" s="347"/>
      <c r="B30" s="348"/>
      <c r="C30" s="200"/>
    </row>
    <row r="31" spans="1:3" ht="12" customHeight="1" x14ac:dyDescent="0.25">
      <c r="A31" s="347"/>
      <c r="B31" s="348"/>
      <c r="C31" s="200"/>
    </row>
    <row r="32" spans="1:3" ht="12" customHeight="1" x14ac:dyDescent="0.25">
      <c r="A32" s="347"/>
      <c r="B32" s="348"/>
      <c r="C32" s="200"/>
    </row>
    <row r="33" spans="1:3" ht="12" customHeight="1" x14ac:dyDescent="0.25">
      <c r="A33" s="347"/>
      <c r="B33" s="348"/>
      <c r="C33" s="200"/>
    </row>
    <row r="34" spans="1:3" ht="12" customHeight="1" x14ac:dyDescent="0.25">
      <c r="A34" s="347"/>
      <c r="B34" s="348"/>
      <c r="C34" s="200"/>
    </row>
    <row r="35" spans="1:3" s="203" customFormat="1" ht="20.100000000000001" customHeight="1" x14ac:dyDescent="0.25">
      <c r="A35" s="201"/>
      <c r="B35" s="202"/>
    </row>
    <row r="36" spans="1:3" ht="20.100000000000001" customHeight="1" x14ac:dyDescent="0.25">
      <c r="A36" s="347"/>
      <c r="B36" s="342"/>
    </row>
    <row r="37" spans="1:3" ht="12" customHeight="1" x14ac:dyDescent="0.25">
      <c r="A37" s="347"/>
      <c r="B37" s="348"/>
    </row>
    <row r="38" spans="1:3" ht="12" customHeight="1" x14ac:dyDescent="0.25">
      <c r="A38" s="347"/>
      <c r="B38" s="348"/>
    </row>
    <row r="39" spans="1:3" ht="12" customHeight="1" x14ac:dyDescent="0.25">
      <c r="A39" s="347"/>
      <c r="B39" s="348"/>
    </row>
    <row r="40" spans="1:3" ht="12" customHeight="1" x14ac:dyDescent="0.25">
      <c r="A40" s="347"/>
      <c r="B40" s="348"/>
    </row>
    <row r="41" spans="1:3" ht="12" customHeight="1" x14ac:dyDescent="0.25">
      <c r="A41" s="347"/>
      <c r="B41" s="348"/>
    </row>
    <row r="42" spans="1:3" ht="12" customHeight="1" x14ac:dyDescent="0.25">
      <c r="A42" s="347"/>
      <c r="B42" s="348"/>
    </row>
  </sheetData>
  <mergeCells count="1">
    <mergeCell ref="A1:B1"/>
  </mergeCells>
  <phoneticPr fontId="15" type="noConversion"/>
  <pageMargins left="0.59055118110236215" right="0.59055118110236215" top="0.78740157480314965" bottom="0.78740157480314965" header="0.31496062992125984" footer="0.31496062992125984"/>
  <pageSetup paperSize="9" orientation="landscape"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6"/>
  <dimension ref="A1:A26"/>
  <sheetViews>
    <sheetView zoomScale="140" zoomScaleNormal="140" workbookViewId="0"/>
  </sheetViews>
  <sheetFormatPr baseColWidth="10" defaultRowHeight="12" customHeight="1" x14ac:dyDescent="0.25"/>
  <cols>
    <col min="1" max="1" width="94" style="16" customWidth="1"/>
  </cols>
  <sheetData>
    <row r="1" spans="1:1" ht="15" customHeight="1" x14ac:dyDescent="0.25">
      <c r="A1" s="999" t="s">
        <v>39</v>
      </c>
    </row>
    <row r="3" spans="1:1" ht="12" customHeight="1" x14ac:dyDescent="0.25">
      <c r="A3" s="349" t="s">
        <v>646</v>
      </c>
    </row>
    <row r="4" spans="1:1" ht="12" customHeight="1" x14ac:dyDescent="0.25">
      <c r="A4" s="350" t="s">
        <v>833</v>
      </c>
    </row>
    <row r="5" spans="1:1" ht="12" customHeight="1" x14ac:dyDescent="0.25">
      <c r="A5" s="350" t="s">
        <v>723</v>
      </c>
    </row>
    <row r="6" spans="1:1" ht="12" customHeight="1" x14ac:dyDescent="0.25">
      <c r="A6" s="351" t="s">
        <v>300</v>
      </c>
    </row>
    <row r="8" spans="1:1" ht="12" customHeight="1" x14ac:dyDescent="0.25">
      <c r="A8" s="349" t="s">
        <v>191</v>
      </c>
    </row>
    <row r="9" spans="1:1" ht="12" customHeight="1" x14ac:dyDescent="0.25">
      <c r="A9" s="350" t="s">
        <v>301</v>
      </c>
    </row>
    <row r="10" spans="1:1" ht="12" customHeight="1" x14ac:dyDescent="0.25">
      <c r="A10" s="350" t="s">
        <v>834</v>
      </c>
    </row>
    <row r="11" spans="1:1" ht="12" customHeight="1" x14ac:dyDescent="0.25">
      <c r="A11" s="351" t="s">
        <v>302</v>
      </c>
    </row>
    <row r="13" spans="1:1" ht="12" customHeight="1" x14ac:dyDescent="0.25">
      <c r="A13" s="349" t="s">
        <v>194</v>
      </c>
    </row>
    <row r="14" spans="1:1" ht="12" customHeight="1" x14ac:dyDescent="0.25">
      <c r="A14" s="350" t="s">
        <v>304</v>
      </c>
    </row>
    <row r="15" spans="1:1" ht="12" customHeight="1" x14ac:dyDescent="0.25">
      <c r="A15" s="350" t="s">
        <v>835</v>
      </c>
    </row>
    <row r="16" spans="1:1" ht="12" customHeight="1" x14ac:dyDescent="0.25">
      <c r="A16" s="351" t="s">
        <v>303</v>
      </c>
    </row>
    <row r="18" spans="1:1" ht="12" customHeight="1" x14ac:dyDescent="0.25">
      <c r="A18" s="349" t="s">
        <v>195</v>
      </c>
    </row>
    <row r="19" spans="1:1" ht="12" customHeight="1" x14ac:dyDescent="0.25">
      <c r="A19" s="350" t="s">
        <v>512</v>
      </c>
    </row>
    <row r="20" spans="1:1" ht="12" customHeight="1" x14ac:dyDescent="0.25">
      <c r="A20" s="350" t="s">
        <v>513</v>
      </c>
    </row>
    <row r="21" spans="1:1" ht="12" customHeight="1" x14ac:dyDescent="0.25">
      <c r="A21" s="351" t="s">
        <v>305</v>
      </c>
    </row>
    <row r="23" spans="1:1" ht="12" customHeight="1" x14ac:dyDescent="0.25">
      <c r="A23" s="349" t="s">
        <v>196</v>
      </c>
    </row>
    <row r="24" spans="1:1" ht="12" customHeight="1" x14ac:dyDescent="0.25">
      <c r="A24" s="350" t="s">
        <v>306</v>
      </c>
    </row>
    <row r="25" spans="1:1" ht="12" customHeight="1" x14ac:dyDescent="0.25">
      <c r="A25" s="350" t="s">
        <v>240</v>
      </c>
    </row>
    <row r="26" spans="1:1" ht="12" customHeight="1" x14ac:dyDescent="0.25">
      <c r="A26" s="351" t="s">
        <v>307</v>
      </c>
    </row>
  </sheetData>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7"/>
  <dimension ref="M14:Q14"/>
  <sheetViews>
    <sheetView workbookViewId="0">
      <selection activeCell="A42" sqref="A42"/>
    </sheetView>
  </sheetViews>
  <sheetFormatPr baseColWidth="10" defaultRowHeight="15" x14ac:dyDescent="0.25"/>
  <sheetData>
    <row r="14" spans="13:17" ht="15" customHeight="1" x14ac:dyDescent="0.5">
      <c r="M14" s="358"/>
      <c r="Q14" s="816"/>
    </row>
  </sheetData>
  <phoneticPr fontId="15" type="noConversion"/>
  <pageMargins left="0.59055118110236215" right="0.59055118110236215"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K32"/>
  <sheetViews>
    <sheetView zoomScale="140" zoomScaleNormal="140" workbookViewId="0">
      <selection sqref="A1:H1"/>
    </sheetView>
  </sheetViews>
  <sheetFormatPr baseColWidth="10" defaultRowHeight="9.9499999999999993" customHeight="1" x14ac:dyDescent="0.25"/>
  <cols>
    <col min="1" max="1" width="29.5703125" style="16" customWidth="1"/>
    <col min="2" max="6" width="6.7109375" style="16" customWidth="1"/>
    <col min="7" max="7" width="6.85546875" style="16" customWidth="1"/>
    <col min="8" max="8" width="10.28515625" style="16" customWidth="1"/>
    <col min="9" max="9" width="2.85546875" style="231" customWidth="1"/>
    <col min="10" max="10" width="16.28515625" style="231" customWidth="1"/>
    <col min="11" max="11" width="11.42578125" style="231" customWidth="1"/>
    <col min="12" max="16384" width="11.42578125" style="16"/>
  </cols>
  <sheetData>
    <row r="1" spans="1:11" ht="15" customHeight="1" x14ac:dyDescent="0.25">
      <c r="A1" s="1094" t="s">
        <v>113</v>
      </c>
      <c r="B1" s="1094"/>
      <c r="C1" s="1094"/>
      <c r="D1" s="1094"/>
      <c r="E1" s="1094"/>
      <c r="F1" s="1094"/>
      <c r="G1" s="1094"/>
      <c r="H1" s="1094"/>
    </row>
    <row r="2" spans="1:11" ht="9.9499999999999993" customHeight="1" x14ac:dyDescent="0.25">
      <c r="A2" s="34"/>
      <c r="B2" s="35"/>
      <c r="C2" s="35"/>
      <c r="D2" s="35"/>
      <c r="E2" s="35"/>
      <c r="F2" s="35"/>
      <c r="G2" s="35"/>
      <c r="H2" s="36"/>
    </row>
    <row r="3" spans="1:11" ht="20.100000000000001" customHeight="1" x14ac:dyDescent="0.25">
      <c r="A3" s="39"/>
      <c r="B3" s="37" t="s">
        <v>893</v>
      </c>
      <c r="C3" s="37" t="s">
        <v>343</v>
      </c>
      <c r="D3" s="37" t="s">
        <v>334</v>
      </c>
      <c r="E3" s="37" t="s">
        <v>335</v>
      </c>
      <c r="F3" s="37" t="s">
        <v>336</v>
      </c>
      <c r="G3" s="38" t="s">
        <v>342</v>
      </c>
      <c r="H3" s="22" t="s">
        <v>338</v>
      </c>
    </row>
    <row r="4" spans="1:11" ht="7.9" customHeight="1" x14ac:dyDescent="0.25">
      <c r="A4" s="18"/>
      <c r="B4" s="763"/>
      <c r="C4" s="763"/>
      <c r="D4" s="763"/>
      <c r="E4" s="763"/>
      <c r="F4" s="763"/>
      <c r="G4" s="764"/>
      <c r="H4" s="764"/>
    </row>
    <row r="5" spans="1:11" ht="7.9" customHeight="1" x14ac:dyDescent="0.25">
      <c r="A5" s="1004" t="s">
        <v>345</v>
      </c>
      <c r="B5" s="1005"/>
      <c r="C5" s="1005"/>
      <c r="D5" s="1005"/>
      <c r="E5" s="1005"/>
      <c r="F5" s="1005"/>
      <c r="G5" s="1005"/>
      <c r="H5" s="1006" t="s">
        <v>346</v>
      </c>
    </row>
    <row r="6" spans="1:11" ht="7.9" customHeight="1" x14ac:dyDescent="0.25">
      <c r="A6" s="32" t="s">
        <v>908</v>
      </c>
      <c r="B6" s="645">
        <v>11.724645363876796</v>
      </c>
      <c r="C6" s="645">
        <v>11.226560977835435</v>
      </c>
      <c r="D6" s="645">
        <v>10.481396739554354</v>
      </c>
      <c r="E6" s="645">
        <v>10.666694857469066</v>
      </c>
      <c r="F6" s="645">
        <v>9.4154909729688612</v>
      </c>
      <c r="G6" s="558">
        <v>10.939279201376699</v>
      </c>
      <c r="H6" s="645">
        <v>11.520147608784107</v>
      </c>
      <c r="I6" s="233"/>
    </row>
    <row r="7" spans="1:11" ht="7.9" customHeight="1" x14ac:dyDescent="0.25">
      <c r="A7" s="32" t="s">
        <v>909</v>
      </c>
      <c r="B7" s="646">
        <v>8.0768974517182137</v>
      </c>
      <c r="C7" s="646">
        <v>8.6135246518212334</v>
      </c>
      <c r="D7" s="646">
        <v>10.075141051974727</v>
      </c>
      <c r="E7" s="646">
        <v>9.5936824411825334</v>
      </c>
      <c r="F7" s="646">
        <v>10.426530390085253</v>
      </c>
      <c r="G7" s="644">
        <v>9.0097152421640221</v>
      </c>
      <c r="H7" s="522">
        <v>8.9793989004788539</v>
      </c>
      <c r="I7" s="233"/>
    </row>
    <row r="8" spans="1:11" ht="7.9" customHeight="1" x14ac:dyDescent="0.25">
      <c r="A8" s="224" t="s">
        <v>910</v>
      </c>
      <c r="B8" s="647">
        <v>2.7</v>
      </c>
      <c r="C8" s="647">
        <v>2.7</v>
      </c>
      <c r="D8" s="647">
        <v>2.8</v>
      </c>
      <c r="E8" s="647">
        <v>3</v>
      </c>
      <c r="F8" s="647">
        <v>2.9</v>
      </c>
      <c r="G8" s="644">
        <v>2.8</v>
      </c>
      <c r="H8" s="522">
        <v>3.4</v>
      </c>
      <c r="I8" s="233"/>
    </row>
    <row r="9" spans="1:11" ht="7.9" customHeight="1" x14ac:dyDescent="0.25">
      <c r="A9" s="62" t="s">
        <v>911</v>
      </c>
      <c r="B9" s="631">
        <f>'page 5 Démo'!B18/B32*1000</f>
        <v>52.267114332294874</v>
      </c>
      <c r="C9" s="631">
        <f>'page 5 Démo'!C18/C32*1000</f>
        <v>52.190762280938102</v>
      </c>
      <c r="D9" s="631">
        <f>'page 5 Démo'!D18/D32*1000</f>
        <v>53.367532682442494</v>
      </c>
      <c r="E9" s="631">
        <f>'page 5 Démo'!E18/E32*1000</f>
        <v>52.523815307733685</v>
      </c>
      <c r="F9" s="631">
        <f>'page 5 Démo'!F18/F32*1000</f>
        <v>49.230433358803623</v>
      </c>
      <c r="G9" s="632">
        <f>'page 5 Démo'!G18/G32*1000</f>
        <v>51.877838962620856</v>
      </c>
      <c r="H9" s="631">
        <f>'page 5 Démo'!H18/H32*1000</f>
        <v>52.885280903164869</v>
      </c>
      <c r="I9" s="233"/>
      <c r="J9" s="524"/>
    </row>
    <row r="10" spans="1:11" s="765" customFormat="1" ht="7.9" customHeight="1" x14ac:dyDescent="0.25">
      <c r="A10" s="626" t="s">
        <v>912</v>
      </c>
      <c r="B10" s="983">
        <v>1.86</v>
      </c>
      <c r="C10" s="983">
        <v>1.92</v>
      </c>
      <c r="D10" s="983">
        <v>2.0499999999999998</v>
      </c>
      <c r="E10" s="983">
        <v>1.98</v>
      </c>
      <c r="F10" s="983">
        <v>1.9</v>
      </c>
      <c r="G10" s="984">
        <v>1.91</v>
      </c>
      <c r="H10" s="985">
        <v>1.89</v>
      </c>
      <c r="I10" s="233"/>
      <c r="J10" s="233"/>
      <c r="K10" s="233"/>
    </row>
    <row r="11" spans="1:11" ht="7.9" customHeight="1" x14ac:dyDescent="0.25">
      <c r="A11" s="62"/>
      <c r="B11" s="649"/>
      <c r="C11" s="649"/>
      <c r="D11" s="649"/>
      <c r="E11" s="649"/>
      <c r="F11" s="649"/>
      <c r="G11" s="648"/>
      <c r="H11" s="650"/>
      <c r="I11" s="233"/>
    </row>
    <row r="12" spans="1:11" ht="7.9" customHeight="1" x14ac:dyDescent="0.25">
      <c r="A12" s="1004" t="s">
        <v>921</v>
      </c>
      <c r="B12" s="1005"/>
      <c r="C12" s="1005"/>
      <c r="D12" s="1005"/>
      <c r="E12" s="1005"/>
      <c r="F12" s="1005"/>
      <c r="G12" s="1005"/>
      <c r="H12" s="1006" t="s">
        <v>507</v>
      </c>
      <c r="I12" s="233"/>
    </row>
    <row r="13" spans="1:11" ht="7.9" customHeight="1" x14ac:dyDescent="0.25">
      <c r="A13" s="32" t="s">
        <v>360</v>
      </c>
      <c r="B13" s="645">
        <v>79.3</v>
      </c>
      <c r="C13" s="645">
        <v>80.099999999999994</v>
      </c>
      <c r="D13" s="645">
        <v>79.8</v>
      </c>
      <c r="E13" s="645">
        <v>79.099999999999994</v>
      </c>
      <c r="F13" s="645">
        <v>78.7</v>
      </c>
      <c r="G13" s="523">
        <v>79.400000000000006</v>
      </c>
      <c r="H13" s="645">
        <v>79.5</v>
      </c>
      <c r="I13" s="233"/>
    </row>
    <row r="14" spans="1:11" ht="7.9" customHeight="1" x14ac:dyDescent="0.25">
      <c r="A14" s="32" t="s">
        <v>361</v>
      </c>
      <c r="B14" s="645">
        <v>85.5</v>
      </c>
      <c r="C14" s="645">
        <v>85.7</v>
      </c>
      <c r="D14" s="645">
        <v>85.8</v>
      </c>
      <c r="E14" s="645">
        <v>85.1</v>
      </c>
      <c r="F14" s="645">
        <v>85.7</v>
      </c>
      <c r="G14" s="523">
        <v>85.6</v>
      </c>
      <c r="H14" s="645">
        <v>85.4</v>
      </c>
      <c r="I14" s="233"/>
    </row>
    <row r="15" spans="1:11" ht="7.9" customHeight="1" x14ac:dyDescent="0.25">
      <c r="A15" s="32" t="s">
        <v>532</v>
      </c>
      <c r="B15" s="645">
        <v>19.399999999999999</v>
      </c>
      <c r="C15" s="645">
        <v>20</v>
      </c>
      <c r="D15" s="645">
        <v>19.7</v>
      </c>
      <c r="E15" s="645">
        <v>19.399999999999999</v>
      </c>
      <c r="F15" s="645">
        <v>19.2</v>
      </c>
      <c r="G15" s="523">
        <v>19.5</v>
      </c>
      <c r="H15" s="645">
        <v>19.399999999999999</v>
      </c>
      <c r="I15" s="233"/>
      <c r="J15" s="548"/>
    </row>
    <row r="16" spans="1:11" ht="7.9" customHeight="1" x14ac:dyDescent="0.25">
      <c r="A16" s="32" t="s">
        <v>533</v>
      </c>
      <c r="B16" s="645">
        <v>23.1</v>
      </c>
      <c r="C16" s="645">
        <v>23.6</v>
      </c>
      <c r="D16" s="645">
        <v>23.5</v>
      </c>
      <c r="E16" s="645">
        <v>23.1</v>
      </c>
      <c r="F16" s="645">
        <v>23.3</v>
      </c>
      <c r="G16" s="523">
        <v>23.3</v>
      </c>
      <c r="H16" s="645">
        <v>23.2</v>
      </c>
      <c r="I16" s="233"/>
      <c r="J16" s="548"/>
    </row>
    <row r="17" spans="1:11" ht="7.9" customHeight="1" x14ac:dyDescent="0.25">
      <c r="A17" s="133" t="s">
        <v>922</v>
      </c>
      <c r="B17" s="767">
        <v>69.566458832670293</v>
      </c>
      <c r="C17" s="767">
        <v>75.420464727876634</v>
      </c>
      <c r="D17" s="767">
        <v>86.00479085101999</v>
      </c>
      <c r="E17" s="767">
        <v>86.894321654466637</v>
      </c>
      <c r="F17" s="767">
        <v>100.10423298256126</v>
      </c>
      <c r="G17" s="784">
        <v>79.875539506635178</v>
      </c>
      <c r="H17" s="768">
        <v>82.092155238547207</v>
      </c>
      <c r="I17" s="233"/>
      <c r="J17" s="548"/>
    </row>
    <row r="18" spans="1:11" ht="7.9" customHeight="1" x14ac:dyDescent="0.25">
      <c r="A18" s="62"/>
      <c r="B18" s="649"/>
      <c r="C18" s="649"/>
      <c r="D18" s="649"/>
      <c r="E18" s="649"/>
      <c r="F18" s="649"/>
      <c r="G18" s="650"/>
      <c r="H18" s="650"/>
      <c r="I18" s="233"/>
    </row>
    <row r="19" spans="1:11" ht="7.9" customHeight="1" x14ac:dyDescent="0.25">
      <c r="A19" s="1004" t="s">
        <v>914</v>
      </c>
      <c r="B19" s="1005"/>
      <c r="C19" s="1005"/>
      <c r="D19" s="1005"/>
      <c r="E19" s="1005"/>
      <c r="F19" s="1005"/>
      <c r="G19" s="1005"/>
      <c r="H19" s="1006" t="s">
        <v>508</v>
      </c>
      <c r="I19" s="233"/>
    </row>
    <row r="20" spans="1:11" ht="7.9" customHeight="1" x14ac:dyDescent="0.25">
      <c r="A20" s="651" t="s">
        <v>385</v>
      </c>
      <c r="B20" s="649">
        <v>0.5</v>
      </c>
      <c r="C20" s="649">
        <v>0.4</v>
      </c>
      <c r="D20" s="649">
        <v>0.2</v>
      </c>
      <c r="E20" s="649">
        <v>0.2</v>
      </c>
      <c r="F20" s="649">
        <v>0.1</v>
      </c>
      <c r="G20" s="650">
        <v>0.3</v>
      </c>
      <c r="H20" s="649">
        <v>0.4</v>
      </c>
      <c r="I20" s="233"/>
      <c r="J20" s="233"/>
    </row>
    <row r="21" spans="1:11" ht="7.9" customHeight="1" x14ac:dyDescent="0.25">
      <c r="A21" s="651" t="s">
        <v>386</v>
      </c>
      <c r="B21" s="649">
        <v>0.8</v>
      </c>
      <c r="C21" s="649">
        <v>0.1</v>
      </c>
      <c r="D21" s="649">
        <v>-0.2</v>
      </c>
      <c r="E21" s="649">
        <v>-0.1</v>
      </c>
      <c r="F21" s="649">
        <v>0.8</v>
      </c>
      <c r="G21" s="650">
        <v>0.4</v>
      </c>
      <c r="H21" s="649">
        <v>0.1</v>
      </c>
      <c r="I21" s="233"/>
    </row>
    <row r="22" spans="1:11" ht="7.9" customHeight="1" x14ac:dyDescent="0.25">
      <c r="A22" s="785" t="s">
        <v>339</v>
      </c>
      <c r="B22" s="766">
        <v>1.3</v>
      </c>
      <c r="C22" s="766">
        <v>0.5</v>
      </c>
      <c r="D22" s="766">
        <v>0</v>
      </c>
      <c r="E22" s="766">
        <v>0.1</v>
      </c>
      <c r="F22" s="766">
        <v>0.9</v>
      </c>
      <c r="G22" s="769">
        <v>0.7</v>
      </c>
      <c r="H22" s="766">
        <v>0.4</v>
      </c>
      <c r="I22" s="233"/>
    </row>
    <row r="23" spans="1:11" ht="7.9" customHeight="1" thickBot="1" x14ac:dyDescent="0.3">
      <c r="A23" s="1000"/>
      <c r="B23" s="1001"/>
      <c r="C23" s="1001"/>
      <c r="D23" s="1001"/>
      <c r="E23" s="1001"/>
      <c r="F23" s="1001"/>
      <c r="G23" s="1002"/>
      <c r="H23" s="1001"/>
    </row>
    <row r="24" spans="1:11" s="115" customFormat="1" ht="7.9" customHeight="1" thickTop="1" x14ac:dyDescent="0.25">
      <c r="A24" s="42" t="s">
        <v>273</v>
      </c>
      <c r="B24" s="40"/>
      <c r="C24" s="45"/>
      <c r="D24" s="41"/>
      <c r="E24" s="41"/>
      <c r="F24" s="40"/>
      <c r="G24" s="41"/>
      <c r="H24" s="41"/>
      <c r="I24" s="232"/>
      <c r="J24" s="232"/>
      <c r="K24" s="232"/>
    </row>
    <row r="25" spans="1:11" ht="7.9" customHeight="1" x14ac:dyDescent="0.25">
      <c r="A25" s="39" t="s">
        <v>913</v>
      </c>
      <c r="B25" s="41"/>
      <c r="C25" s="45"/>
      <c r="D25" s="41"/>
      <c r="E25" s="41"/>
      <c r="F25" s="40"/>
      <c r="G25" s="41"/>
      <c r="H25" s="41"/>
    </row>
    <row r="26" spans="1:11" ht="7.9" customHeight="1" x14ac:dyDescent="0.25">
      <c r="A26" s="39" t="s">
        <v>443</v>
      </c>
      <c r="B26" s="41"/>
      <c r="C26" s="45"/>
      <c r="D26" s="41"/>
      <c r="E26" s="41"/>
      <c r="F26" s="40"/>
      <c r="G26" s="41"/>
      <c r="H26" s="41"/>
    </row>
    <row r="27" spans="1:11" ht="7.9" customHeight="1" x14ac:dyDescent="0.25">
      <c r="A27" s="18" t="s">
        <v>444</v>
      </c>
      <c r="B27" s="152"/>
      <c r="C27" s="152"/>
      <c r="D27" s="152"/>
      <c r="E27" s="152"/>
      <c r="F27" s="152"/>
      <c r="G27" s="152"/>
      <c r="H27" s="152"/>
    </row>
    <row r="28" spans="1:11" ht="9.9499999999999993" customHeight="1" x14ac:dyDescent="0.25">
      <c r="A28" s="39" t="s">
        <v>445</v>
      </c>
      <c r="B28" s="153"/>
      <c r="C28" s="153"/>
      <c r="D28" s="153"/>
      <c r="E28" s="153"/>
      <c r="F28" s="153"/>
      <c r="G28" s="153"/>
      <c r="H28" s="153"/>
    </row>
    <row r="29" spans="1:11" ht="9.9499999999999993" customHeight="1" x14ac:dyDescent="0.25">
      <c r="B29" s="35"/>
      <c r="C29" s="35"/>
      <c r="D29" s="35"/>
      <c r="E29" s="35"/>
      <c r="F29" s="35"/>
      <c r="G29" s="35"/>
      <c r="H29" s="35"/>
    </row>
    <row r="32" spans="1:11" ht="9.9499999999999993" customHeight="1" x14ac:dyDescent="0.15">
      <c r="A32" s="368" t="s">
        <v>920</v>
      </c>
      <c r="B32" s="435">
        <v>309755</v>
      </c>
      <c r="C32" s="435">
        <v>174437</v>
      </c>
      <c r="D32" s="435">
        <v>60430</v>
      </c>
      <c r="E32" s="435">
        <v>115262</v>
      </c>
      <c r="F32" s="435">
        <v>128254</v>
      </c>
      <c r="G32" s="435">
        <v>788140</v>
      </c>
      <c r="H32" s="434">
        <v>14043416</v>
      </c>
    </row>
  </sheetData>
  <mergeCells count="1">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2.5703125" style="231" bestFit="1" customWidth="1"/>
    <col min="10" max="10" width="16.28515625" style="231" customWidth="1"/>
    <col min="11" max="11" width="11.42578125" style="231" customWidth="1"/>
    <col min="12" max="16384" width="11.42578125" style="16"/>
  </cols>
  <sheetData>
    <row r="1" spans="1:11" ht="15" customHeight="1" x14ac:dyDescent="0.25">
      <c r="A1" s="1093" t="s">
        <v>362</v>
      </c>
      <c r="B1" s="1093"/>
      <c r="C1" s="1093"/>
      <c r="D1" s="1093"/>
      <c r="E1" s="1093"/>
      <c r="F1" s="1093"/>
      <c r="G1" s="1093"/>
      <c r="H1" s="1093"/>
      <c r="J1" s="803"/>
    </row>
    <row r="2" spans="1:11" ht="9.9499999999999993" customHeight="1" x14ac:dyDescent="0.25">
      <c r="A2" s="1095" t="s">
        <v>915</v>
      </c>
      <c r="B2" s="1095"/>
      <c r="C2" s="1095"/>
      <c r="D2" s="1095"/>
      <c r="E2" s="1095"/>
      <c r="F2" s="1095"/>
      <c r="G2" s="1095"/>
      <c r="H2" s="1095"/>
      <c r="J2" s="796"/>
    </row>
    <row r="3" spans="1:11" ht="7.9" customHeight="1" x14ac:dyDescent="0.25">
      <c r="A3" s="110"/>
      <c r="B3" s="111"/>
      <c r="C3" s="109"/>
      <c r="D3" s="109"/>
      <c r="E3" s="109"/>
      <c r="F3" s="109"/>
      <c r="G3" s="109"/>
      <c r="H3" s="112"/>
    </row>
    <row r="4" spans="1:11" ht="20.100000000000001" customHeight="1" x14ac:dyDescent="0.25">
      <c r="A4" s="24"/>
      <c r="B4" s="37" t="s">
        <v>893</v>
      </c>
      <c r="C4" s="47" t="s">
        <v>343</v>
      </c>
      <c r="D4" s="47" t="s">
        <v>334</v>
      </c>
      <c r="E4" s="47" t="s">
        <v>335</v>
      </c>
      <c r="F4" s="47" t="s">
        <v>336</v>
      </c>
      <c r="G4" s="23" t="s">
        <v>342</v>
      </c>
      <c r="H4" s="22" t="s">
        <v>338</v>
      </c>
    </row>
    <row r="5" spans="1:11" ht="7.9" customHeight="1" x14ac:dyDescent="0.25">
      <c r="A5" s="39"/>
      <c r="B5" s="25"/>
      <c r="C5" s="25"/>
      <c r="D5" s="25"/>
      <c r="E5" s="25"/>
      <c r="F5" s="25"/>
      <c r="G5" s="50"/>
      <c r="H5" s="31"/>
      <c r="J5" s="233"/>
    </row>
    <row r="6" spans="1:11" ht="7.9" customHeight="1" x14ac:dyDescent="0.25">
      <c r="A6" s="39" t="s">
        <v>363</v>
      </c>
      <c r="B6" s="378">
        <v>82262</v>
      </c>
      <c r="C6" s="378">
        <v>43052</v>
      </c>
      <c r="D6" s="378">
        <v>16077</v>
      </c>
      <c r="E6" s="378">
        <v>29906</v>
      </c>
      <c r="F6" s="378">
        <v>32446</v>
      </c>
      <c r="G6" s="401">
        <v>203743</v>
      </c>
      <c r="H6" s="375">
        <v>3553486</v>
      </c>
      <c r="J6" s="233"/>
    </row>
    <row r="7" spans="1:11" ht="7.9" customHeight="1" x14ac:dyDescent="0.25">
      <c r="A7" s="39" t="s">
        <v>364</v>
      </c>
      <c r="B7" s="378">
        <v>92754</v>
      </c>
      <c r="C7" s="378">
        <v>51638</v>
      </c>
      <c r="D7" s="378">
        <v>19725</v>
      </c>
      <c r="E7" s="378">
        <v>34921</v>
      </c>
      <c r="F7" s="378">
        <v>40548</v>
      </c>
      <c r="G7" s="401">
        <v>239586</v>
      </c>
      <c r="H7" s="375">
        <v>3932938</v>
      </c>
      <c r="J7" s="233"/>
    </row>
    <row r="8" spans="1:11" ht="7.9" customHeight="1" x14ac:dyDescent="0.25">
      <c r="A8" s="39" t="s">
        <v>365</v>
      </c>
      <c r="B8" s="378">
        <v>93206</v>
      </c>
      <c r="C8" s="378">
        <v>55124</v>
      </c>
      <c r="D8" s="378">
        <v>20874</v>
      </c>
      <c r="E8" s="378">
        <v>36527</v>
      </c>
      <c r="F8" s="378">
        <v>44029</v>
      </c>
      <c r="G8" s="401">
        <v>249760</v>
      </c>
      <c r="H8" s="375">
        <v>3993033</v>
      </c>
      <c r="J8" s="233"/>
    </row>
    <row r="9" spans="1:11" ht="7.9" customHeight="1" x14ac:dyDescent="0.25">
      <c r="A9" s="39" t="s">
        <v>366</v>
      </c>
      <c r="B9" s="378">
        <v>94510</v>
      </c>
      <c r="C9" s="378">
        <v>57652</v>
      </c>
      <c r="D9" s="378">
        <v>19163</v>
      </c>
      <c r="E9" s="378">
        <v>35393</v>
      </c>
      <c r="F9" s="378">
        <v>38791</v>
      </c>
      <c r="G9" s="401">
        <v>245509</v>
      </c>
      <c r="H9" s="375">
        <v>3965852</v>
      </c>
      <c r="J9" s="233"/>
    </row>
    <row r="10" spans="1:11" ht="7.9" customHeight="1" x14ac:dyDescent="0.25">
      <c r="A10" s="39" t="s">
        <v>367</v>
      </c>
      <c r="B10" s="378">
        <v>84130</v>
      </c>
      <c r="C10" s="378">
        <v>48930</v>
      </c>
      <c r="D10" s="378">
        <v>14336</v>
      </c>
      <c r="E10" s="378">
        <v>27796</v>
      </c>
      <c r="F10" s="378">
        <v>27943</v>
      </c>
      <c r="G10" s="401">
        <v>203135</v>
      </c>
      <c r="H10" s="375">
        <v>3628336</v>
      </c>
    </row>
    <row r="11" spans="1:11" s="804" customFormat="1" ht="7.9" customHeight="1" x14ac:dyDescent="0.25">
      <c r="A11" s="39" t="s">
        <v>794</v>
      </c>
      <c r="B11" s="378">
        <v>84396</v>
      </c>
      <c r="C11" s="378">
        <v>41632</v>
      </c>
      <c r="D11" s="378">
        <v>14267</v>
      </c>
      <c r="E11" s="378">
        <v>27562</v>
      </c>
      <c r="F11" s="378">
        <v>29458</v>
      </c>
      <c r="G11" s="401">
        <v>197315</v>
      </c>
      <c r="H11" s="375">
        <v>3677822</v>
      </c>
      <c r="I11" s="231"/>
      <c r="J11" s="231"/>
      <c r="K11" s="231"/>
    </row>
    <row r="12" spans="1:11" s="804" customFormat="1" ht="7.9" customHeight="1" x14ac:dyDescent="0.25">
      <c r="A12" s="39" t="s">
        <v>795</v>
      </c>
      <c r="B12" s="378">
        <v>91373</v>
      </c>
      <c r="C12" s="378">
        <v>46183</v>
      </c>
      <c r="D12" s="378">
        <v>16213</v>
      </c>
      <c r="E12" s="378">
        <v>29989</v>
      </c>
      <c r="F12" s="378">
        <v>35087</v>
      </c>
      <c r="G12" s="401">
        <v>218845</v>
      </c>
      <c r="H12" s="375">
        <v>3935486</v>
      </c>
      <c r="I12" s="231"/>
      <c r="J12" s="231"/>
      <c r="K12" s="231"/>
    </row>
    <row r="13" spans="1:11" s="804" customFormat="1" ht="7.9" customHeight="1" x14ac:dyDescent="0.25">
      <c r="A13" s="39" t="s">
        <v>796</v>
      </c>
      <c r="B13" s="378">
        <v>95781</v>
      </c>
      <c r="C13" s="378">
        <v>50297</v>
      </c>
      <c r="D13" s="378">
        <v>17876</v>
      </c>
      <c r="E13" s="378">
        <v>32256</v>
      </c>
      <c r="F13" s="378">
        <v>41085</v>
      </c>
      <c r="G13" s="401">
        <v>237295</v>
      </c>
      <c r="H13" s="375">
        <v>4099850</v>
      </c>
      <c r="I13" s="231"/>
      <c r="J13" s="231"/>
      <c r="K13" s="231"/>
    </row>
    <row r="14" spans="1:11" s="804" customFormat="1" ht="7.9" customHeight="1" x14ac:dyDescent="0.25">
      <c r="A14" s="39" t="s">
        <v>797</v>
      </c>
      <c r="B14" s="378">
        <v>91102</v>
      </c>
      <c r="C14" s="378">
        <v>48877</v>
      </c>
      <c r="D14" s="378">
        <v>18053</v>
      </c>
      <c r="E14" s="378">
        <v>33050</v>
      </c>
      <c r="F14" s="378">
        <v>41442</v>
      </c>
      <c r="G14" s="401">
        <v>232524</v>
      </c>
      <c r="H14" s="375">
        <v>3972025</v>
      </c>
      <c r="I14" s="231"/>
      <c r="J14" s="231"/>
      <c r="K14" s="231"/>
    </row>
    <row r="15" spans="1:11" s="804" customFormat="1" ht="7.9" customHeight="1" x14ac:dyDescent="0.25">
      <c r="A15" s="39" t="s">
        <v>798</v>
      </c>
      <c r="B15" s="378">
        <v>99011</v>
      </c>
      <c r="C15" s="378">
        <v>54090</v>
      </c>
      <c r="D15" s="378">
        <v>20552</v>
      </c>
      <c r="E15" s="378">
        <v>37953</v>
      </c>
      <c r="F15" s="378">
        <v>45550</v>
      </c>
      <c r="G15" s="401">
        <v>257156</v>
      </c>
      <c r="H15" s="375">
        <v>4416213</v>
      </c>
      <c r="I15" s="231"/>
      <c r="J15" s="231"/>
      <c r="K15" s="231"/>
    </row>
    <row r="16" spans="1:11" s="804" customFormat="1" ht="7.9" customHeight="1" x14ac:dyDescent="0.25">
      <c r="A16" s="39" t="s">
        <v>799</v>
      </c>
      <c r="B16" s="378">
        <v>90667</v>
      </c>
      <c r="C16" s="378">
        <v>51562</v>
      </c>
      <c r="D16" s="378">
        <v>20485</v>
      </c>
      <c r="E16" s="378">
        <v>37014</v>
      </c>
      <c r="F16" s="378">
        <v>44242</v>
      </c>
      <c r="G16" s="401">
        <v>243970</v>
      </c>
      <c r="H16" s="375">
        <v>4325144</v>
      </c>
      <c r="I16" s="231"/>
      <c r="J16" s="231"/>
      <c r="K16" s="231"/>
    </row>
    <row r="17" spans="1:11" ht="7.9" customHeight="1" x14ac:dyDescent="0.25">
      <c r="A17" s="39" t="s">
        <v>368</v>
      </c>
      <c r="B17" s="378">
        <v>85463</v>
      </c>
      <c r="C17" s="378">
        <v>51123</v>
      </c>
      <c r="D17" s="378">
        <v>20369</v>
      </c>
      <c r="E17" s="378">
        <v>37062</v>
      </c>
      <c r="F17" s="378">
        <v>45670</v>
      </c>
      <c r="G17" s="401">
        <v>239687</v>
      </c>
      <c r="H17" s="375">
        <v>4206934</v>
      </c>
    </row>
    <row r="18" spans="1:11" ht="7.9" customHeight="1" x14ac:dyDescent="0.25">
      <c r="A18" s="39" t="s">
        <v>369</v>
      </c>
      <c r="B18" s="378">
        <v>79865</v>
      </c>
      <c r="C18" s="378">
        <v>49347</v>
      </c>
      <c r="D18" s="378">
        <v>19557</v>
      </c>
      <c r="E18" s="378">
        <v>36819</v>
      </c>
      <c r="F18" s="378">
        <v>47100</v>
      </c>
      <c r="G18" s="401">
        <v>232688</v>
      </c>
      <c r="H18" s="375">
        <v>3971679</v>
      </c>
    </row>
    <row r="19" spans="1:11" s="804" customFormat="1" ht="7.9" customHeight="1" x14ac:dyDescent="0.25">
      <c r="A19" s="39" t="s">
        <v>802</v>
      </c>
      <c r="B19" s="378">
        <v>79380</v>
      </c>
      <c r="C19" s="378">
        <v>47258</v>
      </c>
      <c r="D19" s="378">
        <v>19012</v>
      </c>
      <c r="E19" s="378">
        <v>35936</v>
      </c>
      <c r="F19" s="378">
        <v>49071</v>
      </c>
      <c r="G19" s="401">
        <v>230657</v>
      </c>
      <c r="H19" s="375">
        <v>3831605</v>
      </c>
      <c r="I19" s="231"/>
      <c r="J19" s="231"/>
      <c r="K19" s="231"/>
    </row>
    <row r="20" spans="1:11" s="804" customFormat="1" ht="7.9" customHeight="1" x14ac:dyDescent="0.25">
      <c r="A20" s="39" t="s">
        <v>803</v>
      </c>
      <c r="B20" s="378">
        <v>64417</v>
      </c>
      <c r="C20" s="378">
        <v>38560</v>
      </c>
      <c r="D20" s="378">
        <v>15380</v>
      </c>
      <c r="E20" s="378">
        <v>29486</v>
      </c>
      <c r="F20" s="378">
        <v>41337</v>
      </c>
      <c r="G20" s="401">
        <v>189180</v>
      </c>
      <c r="H20" s="375">
        <v>3200937</v>
      </c>
      <c r="I20" s="231"/>
      <c r="J20" s="231"/>
      <c r="K20" s="231"/>
    </row>
    <row r="21" spans="1:11" ht="7.9" customHeight="1" x14ac:dyDescent="0.25">
      <c r="A21" s="39" t="s">
        <v>804</v>
      </c>
      <c r="B21" s="378">
        <v>40744</v>
      </c>
      <c r="C21" s="378">
        <v>25821</v>
      </c>
      <c r="D21" s="378">
        <v>10222</v>
      </c>
      <c r="E21" s="378">
        <v>19483</v>
      </c>
      <c r="F21" s="378">
        <v>25901</v>
      </c>
      <c r="G21" s="401">
        <v>122171</v>
      </c>
      <c r="H21" s="375">
        <v>2130863</v>
      </c>
    </row>
    <row r="22" spans="1:11" s="804" customFormat="1" ht="7.9" customHeight="1" x14ac:dyDescent="0.25">
      <c r="A22" s="39" t="s">
        <v>805</v>
      </c>
      <c r="B22" s="378">
        <v>35529</v>
      </c>
      <c r="C22" s="378">
        <v>23722</v>
      </c>
      <c r="D22" s="378">
        <v>10247</v>
      </c>
      <c r="E22" s="378">
        <v>18428</v>
      </c>
      <c r="F22" s="378">
        <v>23347</v>
      </c>
      <c r="G22" s="401">
        <v>111273</v>
      </c>
      <c r="H22" s="375">
        <v>1827662</v>
      </c>
      <c r="I22" s="231"/>
      <c r="J22" s="231"/>
      <c r="K22" s="231"/>
    </row>
    <row r="23" spans="1:11" ht="7.9" customHeight="1" x14ac:dyDescent="0.25">
      <c r="A23" s="39" t="s">
        <v>800</v>
      </c>
      <c r="B23" s="378">
        <v>24974</v>
      </c>
      <c r="C23" s="378">
        <v>17591</v>
      </c>
      <c r="D23" s="378">
        <v>7676</v>
      </c>
      <c r="E23" s="378">
        <v>13560</v>
      </c>
      <c r="F23" s="378">
        <v>16056</v>
      </c>
      <c r="G23" s="401">
        <v>79857</v>
      </c>
      <c r="H23" s="375">
        <v>1318154</v>
      </c>
    </row>
    <row r="24" spans="1:11" ht="7.9" customHeight="1" x14ac:dyDescent="0.25">
      <c r="A24" s="39" t="s">
        <v>801</v>
      </c>
      <c r="B24" s="25">
        <v>12158</v>
      </c>
      <c r="C24" s="378">
        <v>9500</v>
      </c>
      <c r="D24" s="378">
        <v>3780</v>
      </c>
      <c r="E24" s="378">
        <v>6585</v>
      </c>
      <c r="F24" s="378">
        <v>7819</v>
      </c>
      <c r="G24" s="401">
        <v>39842</v>
      </c>
      <c r="H24" s="375">
        <v>631295</v>
      </c>
    </row>
    <row r="25" spans="1:11" ht="7.9" customHeight="1" x14ac:dyDescent="0.25">
      <c r="A25" s="39" t="s">
        <v>793</v>
      </c>
      <c r="B25" s="25">
        <v>3870</v>
      </c>
      <c r="C25" s="25">
        <v>3366</v>
      </c>
      <c r="D25" s="25">
        <v>1157</v>
      </c>
      <c r="E25" s="25">
        <v>1857</v>
      </c>
      <c r="F25" s="25">
        <v>2102</v>
      </c>
      <c r="G25" s="50">
        <v>12352</v>
      </c>
      <c r="H25" s="375">
        <v>192738</v>
      </c>
    </row>
    <row r="26" spans="1:11" ht="7.9" customHeight="1" x14ac:dyDescent="0.25">
      <c r="A26" s="1007" t="s">
        <v>370</v>
      </c>
      <c r="B26" s="1008">
        <v>1425592</v>
      </c>
      <c r="C26" s="1008">
        <v>815325</v>
      </c>
      <c r="D26" s="1008">
        <v>305021</v>
      </c>
      <c r="E26" s="1008">
        <v>561583</v>
      </c>
      <c r="F26" s="1008">
        <v>679024</v>
      </c>
      <c r="G26" s="1009">
        <v>3786545</v>
      </c>
      <c r="H26" s="1010">
        <v>64812052</v>
      </c>
    </row>
    <row r="27" spans="1:11" ht="7.9" customHeight="1" thickBot="1" x14ac:dyDescent="0.3">
      <c r="A27" s="1000"/>
      <c r="B27" s="1001"/>
      <c r="C27" s="1001"/>
      <c r="D27" s="1001"/>
      <c r="E27" s="1001"/>
      <c r="F27" s="1001"/>
      <c r="G27" s="1002"/>
      <c r="H27" s="1001"/>
    </row>
    <row r="28" spans="1:11" s="115" customFormat="1" ht="9.9499999999999993" customHeight="1" thickTop="1" x14ac:dyDescent="0.25">
      <c r="A28" s="18" t="s">
        <v>917</v>
      </c>
      <c r="B28" s="116"/>
      <c r="C28" s="116"/>
      <c r="D28" s="116"/>
      <c r="E28" s="116"/>
      <c r="F28" s="116"/>
      <c r="G28" s="116"/>
      <c r="H28" s="117"/>
      <c r="I28" s="232"/>
      <c r="J28" s="232"/>
      <c r="K28" s="232"/>
    </row>
    <row r="29" spans="1:11" s="115" customFormat="1" ht="9.9499999999999993" customHeight="1" x14ac:dyDescent="0.25">
      <c r="B29" s="116"/>
      <c r="C29" s="116"/>
      <c r="D29" s="116"/>
      <c r="E29" s="116"/>
      <c r="F29" s="116"/>
      <c r="G29" s="116"/>
      <c r="H29" s="117"/>
      <c r="I29" s="232"/>
      <c r="J29" s="232"/>
      <c r="K29" s="232"/>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K29"/>
  <sheetViews>
    <sheetView zoomScale="140" zoomScaleNormal="140" workbookViewId="0">
      <selection sqref="A1:H1"/>
    </sheetView>
  </sheetViews>
  <sheetFormatPr baseColWidth="10" defaultRowHeight="9.9499999999999993" customHeight="1" x14ac:dyDescent="0.25"/>
  <cols>
    <col min="1" max="1" width="23.7109375" style="16" customWidth="1"/>
    <col min="2" max="6" width="6.7109375" style="16" customWidth="1"/>
    <col min="7" max="7" width="6.85546875" style="16" customWidth="1"/>
    <col min="8" max="8" width="9.5703125" style="16" customWidth="1"/>
    <col min="9" max="9" width="2.5703125" style="231" bestFit="1" customWidth="1"/>
    <col min="10" max="10" width="16.28515625" style="231" customWidth="1"/>
    <col min="11" max="11" width="11.42578125" style="231" customWidth="1"/>
    <col min="12" max="16384" width="11.42578125" style="16"/>
  </cols>
  <sheetData>
    <row r="1" spans="1:8" ht="15" customHeight="1" x14ac:dyDescent="0.25">
      <c r="A1" s="1093" t="s">
        <v>371</v>
      </c>
      <c r="B1" s="1093"/>
      <c r="C1" s="1093"/>
      <c r="D1" s="1093"/>
      <c r="E1" s="1093"/>
      <c r="F1" s="1093"/>
      <c r="G1" s="1093"/>
      <c r="H1" s="1093"/>
    </row>
    <row r="2" spans="1:8" ht="9.9499999999999993" customHeight="1" x14ac:dyDescent="0.25">
      <c r="A2" s="1095" t="s">
        <v>916</v>
      </c>
      <c r="B2" s="1095"/>
      <c r="C2" s="1095"/>
      <c r="D2" s="1095"/>
      <c r="E2" s="1095"/>
      <c r="F2" s="1095"/>
      <c r="G2" s="1095"/>
      <c r="H2" s="1095"/>
    </row>
    <row r="3" spans="1:8" ht="7.9" customHeight="1" x14ac:dyDescent="0.25">
      <c r="A3" s="56"/>
      <c r="B3" s="63"/>
      <c r="C3" s="62"/>
      <c r="D3" s="62"/>
      <c r="E3" s="62"/>
      <c r="F3" s="62"/>
      <c r="G3" s="62"/>
      <c r="H3" s="56"/>
    </row>
    <row r="4" spans="1:8" ht="20.100000000000001" customHeight="1" x14ac:dyDescent="0.25">
      <c r="A4" s="58"/>
      <c r="B4" s="37" t="s">
        <v>893</v>
      </c>
      <c r="C4" s="22" t="s">
        <v>333</v>
      </c>
      <c r="D4" s="22" t="s">
        <v>334</v>
      </c>
      <c r="E4" s="22" t="s">
        <v>335</v>
      </c>
      <c r="F4" s="22" t="s">
        <v>336</v>
      </c>
      <c r="G4" s="23" t="s">
        <v>342</v>
      </c>
      <c r="H4" s="59" t="s">
        <v>338</v>
      </c>
    </row>
    <row r="5" spans="1:8" ht="7.9" customHeight="1" x14ac:dyDescent="0.25">
      <c r="A5" s="60"/>
      <c r="B5" s="22"/>
      <c r="C5" s="22"/>
      <c r="D5" s="22"/>
      <c r="E5" s="22"/>
      <c r="F5" s="22"/>
      <c r="G5" s="23"/>
      <c r="H5" s="23"/>
    </row>
    <row r="6" spans="1:8" ht="7.9" customHeight="1" x14ac:dyDescent="0.25">
      <c r="A6" s="39" t="s">
        <v>363</v>
      </c>
      <c r="B6" s="154">
        <f>'page 7 Démo'!B6/'page 7 Démo'!B$26</f>
        <v>5.7703746934606816E-2</v>
      </c>
      <c r="C6" s="154">
        <f>'page 7 Démo'!C6/'page 7 Démo'!C$26</f>
        <v>5.2803483273541223E-2</v>
      </c>
      <c r="D6" s="154">
        <f>'page 7 Démo'!D6/'page 7 Démo'!D$26</f>
        <v>5.2707846345005756E-2</v>
      </c>
      <c r="E6" s="154">
        <f>'page 7 Démo'!E6/'page 7 Démo'!E$26</f>
        <v>5.325303650573468E-2</v>
      </c>
      <c r="F6" s="154">
        <f>'page 7 Démo'!F6/'page 7 Démo'!F$26</f>
        <v>4.7783288955913196E-2</v>
      </c>
      <c r="G6" s="154">
        <f>'page 7 Démo'!G6/'page 7 Démo'!G$26</f>
        <v>5.380709855554338E-2</v>
      </c>
      <c r="H6" s="154">
        <f>'page 7 Démo'!H6/'page 7 Démo'!H$26</f>
        <v>5.4827549666225661E-2</v>
      </c>
    </row>
    <row r="7" spans="1:8" ht="7.9" customHeight="1" x14ac:dyDescent="0.25">
      <c r="A7" s="39" t="s">
        <v>364</v>
      </c>
      <c r="B7" s="154">
        <f>'page 7 Démo'!B7/'page 7 Démo'!B$26</f>
        <v>6.5063496428150555E-2</v>
      </c>
      <c r="C7" s="154">
        <f>'page 7 Démo'!C7/'page 7 Démo'!C$26</f>
        <v>6.3334253211909358E-2</v>
      </c>
      <c r="D7" s="154">
        <f>'page 7 Démo'!D7/'page 7 Démo'!D$26</f>
        <v>6.46676786188492E-2</v>
      </c>
      <c r="E7" s="154">
        <f>'page 7 Démo'!E7/'page 7 Démo'!E$26</f>
        <v>6.2183150130969062E-2</v>
      </c>
      <c r="F7" s="154">
        <f>'page 7 Démo'!F7/'page 7 Démo'!F$26</f>
        <v>5.9715120525931337E-2</v>
      </c>
      <c r="G7" s="154">
        <f>'page 7 Démo'!G7/'page 7 Démo'!G$26</f>
        <v>6.3272983683014469E-2</v>
      </c>
      <c r="H7" s="154">
        <f>'page 7 Démo'!H7/'page 7 Démo'!H$26</f>
        <v>6.0682201514002367E-2</v>
      </c>
    </row>
    <row r="8" spans="1:8" ht="7.9" customHeight="1" x14ac:dyDescent="0.25">
      <c r="A8" s="39" t="s">
        <v>365</v>
      </c>
      <c r="B8" s="154">
        <f>'page 7 Démo'!B8/'page 7 Démo'!B$26</f>
        <v>6.5380557691120597E-2</v>
      </c>
      <c r="C8" s="154">
        <f>'page 7 Démo'!C8/'page 7 Démo'!C$26</f>
        <v>6.7609848833287342E-2</v>
      </c>
      <c r="D8" s="154">
        <f>'page 7 Démo'!D8/'page 7 Démo'!D$26</f>
        <v>6.8434632369574561E-2</v>
      </c>
      <c r="E8" s="154">
        <f>'page 7 Démo'!E8/'page 7 Démo'!E$26</f>
        <v>6.5042923307863668E-2</v>
      </c>
      <c r="F8" s="154">
        <f>'page 7 Démo'!F8/'page 7 Démo'!F$26</f>
        <v>6.4841596173331129E-2</v>
      </c>
      <c r="G8" s="154">
        <f>'page 7 Démo'!G8/'page 7 Démo'!G$26</f>
        <v>6.5959865787941246E-2</v>
      </c>
      <c r="H8" s="154">
        <f>'page 7 Démo'!H8/'page 7 Démo'!H$26</f>
        <v>6.1609421037926715E-2</v>
      </c>
    </row>
    <row r="9" spans="1:8" ht="7.9" customHeight="1" x14ac:dyDescent="0.25">
      <c r="A9" s="39" t="s">
        <v>366</v>
      </c>
      <c r="B9" s="154">
        <f>'page 7 Démo'!B9/'page 7 Démo'!B$26</f>
        <v>6.6295265405529769E-2</v>
      </c>
      <c r="C9" s="154">
        <f>'page 7 Démo'!C9/'page 7 Démo'!C$26</f>
        <v>7.07104528868856E-2</v>
      </c>
      <c r="D9" s="154">
        <f>'page 7 Démo'!D9/'page 7 Démo'!D$26</f>
        <v>6.2825182528416082E-2</v>
      </c>
      <c r="E9" s="154">
        <f>'page 7 Démo'!E9/'page 7 Démo'!E$26</f>
        <v>6.3023631413344064E-2</v>
      </c>
      <c r="F9" s="154">
        <f>'page 7 Démo'!F9/'page 7 Démo'!F$26</f>
        <v>5.7127583119300641E-2</v>
      </c>
      <c r="G9" s="154">
        <f>'page 7 Démo'!G9/'page 7 Démo'!G$26</f>
        <v>6.4837206477144735E-2</v>
      </c>
      <c r="H9" s="154">
        <f>'page 7 Démo'!H9/'page 7 Démo'!H$26</f>
        <v>6.1190039161235013E-2</v>
      </c>
    </row>
    <row r="10" spans="1:8" ht="7.9" customHeight="1" x14ac:dyDescent="0.25">
      <c r="A10" s="39" t="s">
        <v>367</v>
      </c>
      <c r="B10" s="154">
        <f>'page 7 Démo'!B10/'page 7 Démo'!B$26</f>
        <v>5.9014079764757379E-2</v>
      </c>
      <c r="C10" s="154">
        <f>'page 7 Démo'!C10/'page 7 Démo'!C$26</f>
        <v>6.0012878300064389E-2</v>
      </c>
      <c r="D10" s="154">
        <f>'page 7 Démo'!D10/'page 7 Démo'!D$26</f>
        <v>4.7000042620016329E-2</v>
      </c>
      <c r="E10" s="154">
        <f>'page 7 Démo'!E10/'page 7 Démo'!E$26</f>
        <v>4.9495800264609147E-2</v>
      </c>
      <c r="F10" s="154">
        <f>'page 7 Démo'!F10/'page 7 Démo'!F$26</f>
        <v>4.1151711868799921E-2</v>
      </c>
      <c r="G10" s="154">
        <f>'page 7 Démo'!G10/'page 7 Démo'!G$26</f>
        <v>5.3646530016149288E-2</v>
      </c>
      <c r="H10" s="154">
        <f>'page 7 Démo'!H10/'page 7 Démo'!H$26</f>
        <v>5.5982427465805278E-2</v>
      </c>
    </row>
    <row r="11" spans="1:8" ht="7.9" customHeight="1" x14ac:dyDescent="0.25">
      <c r="A11" s="39" t="s">
        <v>794</v>
      </c>
      <c r="B11" s="154">
        <f>'page 7 Démo'!B11/'page 7 Démo'!B$26</f>
        <v>5.9200668915089308E-2</v>
      </c>
      <c r="C11" s="154">
        <f>'page 7 Démo'!C11/'page 7 Démo'!C$26</f>
        <v>5.1061846502928283E-2</v>
      </c>
      <c r="D11" s="154">
        <f>'page 7 Démo'!D11/'page 7 Démo'!D$26</f>
        <v>4.6773828687205143E-2</v>
      </c>
      <c r="E11" s="154">
        <f>'page 7 Démo'!E11/'page 7 Démo'!E$26</f>
        <v>4.9079120984787644E-2</v>
      </c>
      <c r="F11" s="154">
        <f>'page 7 Démo'!F11/'page 7 Démo'!F$26</f>
        <v>4.3382855392445629E-2</v>
      </c>
      <c r="G11" s="154">
        <f>'page 7 Démo'!G11/'page 7 Démo'!G$26</f>
        <v>5.2109508800238742E-2</v>
      </c>
      <c r="H11" s="154">
        <f>'page 7 Démo'!H11/'page 7 Démo'!H$26</f>
        <v>5.6745958298002969E-2</v>
      </c>
    </row>
    <row r="12" spans="1:8" ht="7.9" customHeight="1" x14ac:dyDescent="0.25">
      <c r="A12" s="39" t="s">
        <v>795</v>
      </c>
      <c r="B12" s="154">
        <f>'page 7 Démo'!B12/'page 7 Démo'!B$26</f>
        <v>6.4094776064961084E-2</v>
      </c>
      <c r="C12" s="154">
        <f>'page 7 Démo'!C12/'page 7 Démo'!C$26</f>
        <v>5.6643669702265968E-2</v>
      </c>
      <c r="D12" s="154">
        <f>'page 7 Démo'!D12/'page 7 Démo'!D$26</f>
        <v>5.3153717285039391E-2</v>
      </c>
      <c r="E12" s="154">
        <f>'page 7 Démo'!E12/'page 7 Démo'!E$26</f>
        <v>5.3400833002423508E-2</v>
      </c>
      <c r="F12" s="154">
        <f>'page 7 Démo'!F12/'page 7 Démo'!F$26</f>
        <v>5.1672694926836162E-2</v>
      </c>
      <c r="G12" s="154">
        <f>'page 7 Démo'!G12/'page 7 Démo'!G$26</f>
        <v>5.7795430927138063E-2</v>
      </c>
      <c r="H12" s="154">
        <f>'page 7 Démo'!H12/'page 7 Démo'!H$26</f>
        <v>6.072151518979834E-2</v>
      </c>
    </row>
    <row r="13" spans="1:8" ht="7.9" customHeight="1" x14ac:dyDescent="0.25">
      <c r="A13" s="39" t="s">
        <v>796</v>
      </c>
      <c r="B13" s="154">
        <f>'page 7 Démo'!B13/'page 7 Démo'!B$26</f>
        <v>6.7186824841890244E-2</v>
      </c>
      <c r="C13" s="154">
        <f>'page 7 Démo'!C13/'page 7 Démo'!C$26</f>
        <v>6.1689510317971361E-2</v>
      </c>
      <c r="D13" s="154">
        <f>'page 7 Démo'!D13/'page 7 Démo'!D$26</f>
        <v>5.8605800912068351E-2</v>
      </c>
      <c r="E13" s="154">
        <f>'page 7 Démo'!E13/'page 7 Démo'!E$26</f>
        <v>5.7437636110779705E-2</v>
      </c>
      <c r="F13" s="154">
        <f>'page 7 Démo'!F13/'page 7 Démo'!F$26</f>
        <v>6.050596149767902E-2</v>
      </c>
      <c r="G13" s="154">
        <f>'page 7 Démo'!G13/'page 7 Démo'!G$26</f>
        <v>6.2667946637369951E-2</v>
      </c>
      <c r="H13" s="154">
        <f>'page 7 Démo'!H13/'page 7 Démo'!H$26</f>
        <v>6.3257525004763004E-2</v>
      </c>
    </row>
    <row r="14" spans="1:8" ht="7.9" customHeight="1" x14ac:dyDescent="0.25">
      <c r="A14" s="39" t="s">
        <v>797</v>
      </c>
      <c r="B14" s="154">
        <f>'page 7 Démo'!B14/'page 7 Démo'!B$26</f>
        <v>6.3904679599773292E-2</v>
      </c>
      <c r="C14" s="154">
        <f>'page 7 Démo'!C14/'page 7 Démo'!C$26</f>
        <v>5.9947873547358414E-2</v>
      </c>
      <c r="D14" s="154">
        <f>'page 7 Démo'!D14/'page 7 Démo'!D$26</f>
        <v>5.9186088826670952E-2</v>
      </c>
      <c r="E14" s="154">
        <f>'page 7 Démo'!E14/'page 7 Démo'!E$26</f>
        <v>5.8851496573080024E-2</v>
      </c>
      <c r="F14" s="154">
        <f>'page 7 Démo'!F14/'page 7 Démo'!F$26</f>
        <v>6.1031716110181669E-2</v>
      </c>
      <c r="G14" s="154">
        <f>'page 7 Démo'!G14/'page 7 Démo'!G$26</f>
        <v>6.1407958970512697E-2</v>
      </c>
      <c r="H14" s="154">
        <f>'page 7 Démo'!H14/'page 7 Démo'!H$26</f>
        <v>6.1285283792588449E-2</v>
      </c>
    </row>
    <row r="15" spans="1:8" ht="7.9" customHeight="1" x14ac:dyDescent="0.25">
      <c r="A15" s="39" t="s">
        <v>798</v>
      </c>
      <c r="B15" s="154">
        <f>'page 7 Démo'!B15/'page 7 Démo'!B$26</f>
        <v>6.9452550238777999E-2</v>
      </c>
      <c r="C15" s="154">
        <f>'page 7 Démo'!C15/'page 7 Démo'!C$26</f>
        <v>6.634164290313678E-2</v>
      </c>
      <c r="D15" s="154">
        <f>'page 7 Démo'!D15/'page 7 Démo'!D$26</f>
        <v>6.7378967349789029E-2</v>
      </c>
      <c r="E15" s="154">
        <f>'page 7 Démo'!E15/'page 7 Démo'!E$26</f>
        <v>6.7582173961818648E-2</v>
      </c>
      <c r="F15" s="154">
        <f>'page 7 Démo'!F15/'page 7 Démo'!F$26</f>
        <v>6.7081575908951668E-2</v>
      </c>
      <c r="G15" s="154">
        <f>'page 7 Démo'!G15/'page 7 Démo'!G$26</f>
        <v>6.7913097559912802E-2</v>
      </c>
      <c r="H15" s="154">
        <f>'page 7 Démo'!H15/'page 7 Démo'!H$26</f>
        <v>6.8138762216632176E-2</v>
      </c>
    </row>
    <row r="16" spans="1:8" ht="7.9" customHeight="1" x14ac:dyDescent="0.25">
      <c r="A16" s="39" t="s">
        <v>799</v>
      </c>
      <c r="B16" s="154">
        <f>'page 7 Démo'!B16/'page 7 Démo'!B$26</f>
        <v>6.3599543207313175E-2</v>
      </c>
      <c r="C16" s="154">
        <f>'page 7 Démo'!C16/'page 7 Démo'!C$26</f>
        <v>6.3241038849538522E-2</v>
      </c>
      <c r="D16" s="154">
        <f>'page 7 Démo'!D16/'page 7 Démo'!D$26</f>
        <v>6.7159310342566572E-2</v>
      </c>
      <c r="E16" s="154">
        <f>'page 7 Démo'!E16/'page 7 Démo'!E$26</f>
        <v>6.591011480048363E-2</v>
      </c>
      <c r="F16" s="154">
        <f>'page 7 Démo'!F16/'page 7 Démo'!F$26</f>
        <v>6.5155281698437761E-2</v>
      </c>
      <c r="G16" s="154">
        <f>'page 7 Démo'!G16/'page 7 Démo'!G$26</f>
        <v>6.4430767361803434E-2</v>
      </c>
      <c r="H16" s="154">
        <f>'page 7 Démo'!H16/'page 7 Démo'!H$26</f>
        <v>6.6733637749966629E-2</v>
      </c>
    </row>
    <row r="17" spans="1:11" s="804" customFormat="1" ht="7.9" customHeight="1" x14ac:dyDescent="0.25">
      <c r="A17" s="39" t="s">
        <v>368</v>
      </c>
      <c r="B17" s="154">
        <f>'page 7 Démo'!B17/'page 7 Démo'!B$26</f>
        <v>5.9949129905330557E-2</v>
      </c>
      <c r="C17" s="154">
        <f>'page 7 Démo'!C17/'page 7 Démo'!C$26</f>
        <v>6.2702603256370157E-2</v>
      </c>
      <c r="D17" s="154">
        <f>'page 7 Démo'!D17/'page 7 Démo'!D$26</f>
        <v>6.6779008658420236E-2</v>
      </c>
      <c r="E17" s="154">
        <f>'page 7 Démo'!E17/'page 7 Démo'!E$26</f>
        <v>6.5995587473267531E-2</v>
      </c>
      <c r="F17" s="154">
        <f>'page 7 Démo'!F17/'page 7 Démo'!F$26</f>
        <v>6.7258300148448358E-2</v>
      </c>
      <c r="G17" s="154">
        <f>'page 7 Démo'!G17/'page 7 Démo'!G$26</f>
        <v>6.3299657075249344E-2</v>
      </c>
      <c r="H17" s="154">
        <f>'page 7 Démo'!H17/'page 7 Démo'!H$26</f>
        <v>6.4909748575774154E-2</v>
      </c>
      <c r="I17" s="231"/>
      <c r="J17" s="231"/>
      <c r="K17" s="231"/>
    </row>
    <row r="18" spans="1:11" s="804" customFormat="1" ht="7.9" customHeight="1" x14ac:dyDescent="0.25">
      <c r="A18" s="39" t="s">
        <v>369</v>
      </c>
      <c r="B18" s="154">
        <f>'page 7 Démo'!B18/'page 7 Démo'!B$26</f>
        <v>5.6022340192705911E-2</v>
      </c>
      <c r="C18" s="154">
        <f>'page 7 Démo'!C18/'page 7 Démo'!C$26</f>
        <v>6.0524330788335939E-2</v>
      </c>
      <c r="D18" s="154">
        <f>'page 7 Démo'!D18/'page 7 Démo'!D$26</f>
        <v>6.4116896869395881E-2</v>
      </c>
      <c r="E18" s="154">
        <f>'page 7 Démo'!E18/'page 7 Démo'!E$26</f>
        <v>6.5562882067299044E-2</v>
      </c>
      <c r="F18" s="154">
        <f>'page 7 Démo'!F18/'page 7 Démo'!F$26</f>
        <v>6.9364264002450576E-2</v>
      </c>
      <c r="G18" s="154">
        <f>'page 7 Démo'!G18/'page 7 Démo'!G$26</f>
        <v>6.1451270221270317E-2</v>
      </c>
      <c r="H18" s="154">
        <f>'page 7 Démo'!H18/'page 7 Démo'!H$26</f>
        <v>6.1279945279313172E-2</v>
      </c>
      <c r="I18" s="231"/>
      <c r="J18" s="231"/>
      <c r="K18" s="231"/>
    </row>
    <row r="19" spans="1:11" s="804" customFormat="1" ht="7.9" customHeight="1" x14ac:dyDescent="0.25">
      <c r="A19" s="39" t="s">
        <v>802</v>
      </c>
      <c r="B19" s="154">
        <f>'page 7 Démo'!B19/'page 7 Démo'!B$26</f>
        <v>5.5682130651687159E-2</v>
      </c>
      <c r="C19" s="154">
        <f>'page 7 Démo'!C19/'page 7 Démo'!C$26</f>
        <v>5.7962162327906047E-2</v>
      </c>
      <c r="D19" s="154">
        <f>'page 7 Démo'!D19/'page 7 Démo'!D$26</f>
        <v>6.2330134646466966E-2</v>
      </c>
      <c r="E19" s="154">
        <f>'page 7 Démo'!E19/'page 7 Démo'!E$26</f>
        <v>6.3990541024211922E-2</v>
      </c>
      <c r="F19" s="154">
        <f>'page 7 Démo'!F19/'page 7 Démo'!F$26</f>
        <v>7.2266959636183695E-2</v>
      </c>
      <c r="G19" s="154">
        <f>'page 7 Démo'!G19/'page 7 Démo'!G$26</f>
        <v>6.0914897353656169E-2</v>
      </c>
      <c r="H19" s="154">
        <f>'page 7 Démo'!H19/'page 7 Démo'!H$26</f>
        <v>5.9118711439656316E-2</v>
      </c>
      <c r="I19" s="231"/>
      <c r="J19" s="231"/>
      <c r="K19" s="231"/>
    </row>
    <row r="20" spans="1:11" s="804" customFormat="1" ht="7.9" customHeight="1" x14ac:dyDescent="0.25">
      <c r="A20" s="39" t="s">
        <v>803</v>
      </c>
      <c r="B20" s="154">
        <f>'page 7 Démo'!B20/'page 7 Démo'!B$26</f>
        <v>4.5186140214030383E-2</v>
      </c>
      <c r="C20" s="154">
        <f>'page 7 Démo'!C20/'page 7 Démo'!C$26</f>
        <v>4.7294023855517738E-2</v>
      </c>
      <c r="D20" s="154">
        <f>'page 7 Démo'!D20/'page 7 Démo'!D$26</f>
        <v>5.0422757777333363E-2</v>
      </c>
      <c r="E20" s="154">
        <f>'page 7 Démo'!E20/'page 7 Démo'!E$26</f>
        <v>5.2505150618875569E-2</v>
      </c>
      <c r="F20" s="154">
        <f>'page 7 Démo'!F20/'page 7 Démo'!F$26</f>
        <v>6.0877082400622069E-2</v>
      </c>
      <c r="G20" s="154">
        <f>'page 7 Démo'!G20/'page 7 Démo'!G$26</f>
        <v>4.9961112306865493E-2</v>
      </c>
      <c r="H20" s="154">
        <f>'page 7 Démo'!H20/'page 7 Démo'!H$26</f>
        <v>4.9387990369445488E-2</v>
      </c>
      <c r="I20" s="231"/>
      <c r="J20" s="231"/>
      <c r="K20" s="231"/>
    </row>
    <row r="21" spans="1:11" s="804" customFormat="1" ht="7.9" customHeight="1" x14ac:dyDescent="0.25">
      <c r="A21" s="39" t="s">
        <v>804</v>
      </c>
      <c r="B21" s="154">
        <f>'page 7 Démo'!B21/'page 7 Démo'!B$26</f>
        <v>2.8580407297459583E-2</v>
      </c>
      <c r="C21" s="154">
        <f>'page 7 Démo'!C21/'page 7 Démo'!C$26</f>
        <v>3.1669579615490752E-2</v>
      </c>
      <c r="D21" s="154">
        <f>'page 7 Démo'!D21/'page 7 Démo'!D$26</f>
        <v>3.3512446683998803E-2</v>
      </c>
      <c r="E21" s="154">
        <f>'page 7 Démo'!E21/'page 7 Démo'!E$26</f>
        <v>3.4693001746847751E-2</v>
      </c>
      <c r="F21" s="154">
        <f>'page 7 Démo'!F21/'page 7 Démo'!F$26</f>
        <v>3.8144454393364592E-2</v>
      </c>
      <c r="G21" s="154">
        <f>'page 7 Démo'!G21/'page 7 Démo'!G$26</f>
        <v>3.2264504977492676E-2</v>
      </c>
      <c r="H21" s="154">
        <f>'page 7 Démo'!H21/'page 7 Démo'!H$26</f>
        <v>3.2877573448839424E-2</v>
      </c>
      <c r="I21" s="231"/>
      <c r="J21" s="231"/>
      <c r="K21" s="231"/>
    </row>
    <row r="22" spans="1:11" s="804" customFormat="1" ht="7.9" customHeight="1" x14ac:dyDescent="0.25">
      <c r="A22" s="39" t="s">
        <v>805</v>
      </c>
      <c r="B22" s="154">
        <f>'page 7 Démo'!B22/'page 7 Démo'!B$26</f>
        <v>2.4922277902794068E-2</v>
      </c>
      <c r="C22" s="154">
        <f>'page 7 Démo'!C22/'page 7 Démo'!C$26</f>
        <v>2.9095146107380492E-2</v>
      </c>
      <c r="D22" s="154">
        <f>'page 7 Démo'!D22/'page 7 Démo'!D$26</f>
        <v>3.3594408253857934E-2</v>
      </c>
      <c r="E22" s="154">
        <f>'page 7 Démo'!E22/'page 7 Démo'!E$26</f>
        <v>3.2814383626284985E-2</v>
      </c>
      <c r="F22" s="154">
        <f>'page 7 Démo'!F22/'page 7 Démo'!F$26</f>
        <v>3.4383173496076724E-2</v>
      </c>
      <c r="G22" s="154">
        <f>'page 7 Démo'!G22/'page 7 Démo'!G$26</f>
        <v>2.9386419546050556E-2</v>
      </c>
      <c r="H22" s="154">
        <f>'page 7 Démo'!H22/'page 7 Démo'!H$26</f>
        <v>2.8199415750638477E-2</v>
      </c>
      <c r="I22" s="231"/>
      <c r="J22" s="231"/>
      <c r="K22" s="231"/>
    </row>
    <row r="23" spans="1:11" s="804" customFormat="1" ht="7.9" customHeight="1" x14ac:dyDescent="0.25">
      <c r="A23" s="39" t="s">
        <v>800</v>
      </c>
      <c r="B23" s="154">
        <f>'page 7 Démo'!B23/'page 7 Démo'!B$26</f>
        <v>1.7518336242066453E-2</v>
      </c>
      <c r="C23" s="154">
        <f>'page 7 Démo'!C23/'page 7 Démo'!C$26</f>
        <v>2.1575445374543895E-2</v>
      </c>
      <c r="D23" s="154">
        <f>'page 7 Démo'!D23/'page 7 Démo'!D$26</f>
        <v>2.5165480409545572E-2</v>
      </c>
      <c r="E23" s="154">
        <f>'page 7 Démo'!E23/'page 7 Démo'!E$26</f>
        <v>2.4146030061451291E-2</v>
      </c>
      <c r="F23" s="154">
        <f>'page 7 Démo'!F23/'page 7 Démo'!F$26</f>
        <v>2.3645703244657038E-2</v>
      </c>
      <c r="G23" s="154">
        <f>'page 7 Démo'!G23/'page 7 Démo'!G$26</f>
        <v>2.1089674096042697E-2</v>
      </c>
      <c r="H23" s="154">
        <f>'page 7 Démo'!H23/'page 7 Démo'!H$26</f>
        <v>2.0338100080522063E-2</v>
      </c>
      <c r="I23" s="231"/>
      <c r="J23" s="231"/>
      <c r="K23" s="231"/>
    </row>
    <row r="24" spans="1:11" s="804" customFormat="1" ht="7.9" customHeight="1" x14ac:dyDescent="0.25">
      <c r="A24" s="39" t="s">
        <v>801</v>
      </c>
      <c r="B24" s="154">
        <f>'page 7 Démo'!B24/'page 7 Démo'!B$26</f>
        <v>8.5283868035174164E-3</v>
      </c>
      <c r="C24" s="154">
        <f>'page 7 Démo'!C24/'page 7 Démo'!C$26</f>
        <v>1.1651795296354215E-2</v>
      </c>
      <c r="D24" s="154">
        <f>'page 7 Démo'!D24/'page 7 Démo'!D$26</f>
        <v>1.2392589362699618E-2</v>
      </c>
      <c r="E24" s="154">
        <f>'page 7 Démo'!E24/'page 7 Démo'!E$26</f>
        <v>1.1725782297541058E-2</v>
      </c>
      <c r="F24" s="154">
        <f>'page 7 Démo'!F24/'page 7 Démo'!F$26</f>
        <v>1.1515056905205118E-2</v>
      </c>
      <c r="G24" s="154">
        <f>'page 7 Démo'!G24/'page 7 Démo'!G$26</f>
        <v>1.052199300417663E-2</v>
      </c>
      <c r="H24" s="154">
        <f>'page 7 Démo'!H24/'page 7 Démo'!H$26</f>
        <v>9.7403951968686314E-3</v>
      </c>
      <c r="I24" s="231"/>
      <c r="J24" s="231"/>
      <c r="K24" s="231"/>
    </row>
    <row r="25" spans="1:11" s="804" customFormat="1" ht="7.9" customHeight="1" x14ac:dyDescent="0.25">
      <c r="A25" s="39" t="s">
        <v>793</v>
      </c>
      <c r="B25" s="154">
        <f>'page 7 Démo'!B25/'page 7 Démo'!B$26</f>
        <v>2.7146616984382627E-3</v>
      </c>
      <c r="C25" s="154">
        <f>'page 7 Démo'!C25/'page 7 Démo'!C$26</f>
        <v>4.1284150492135038E-3</v>
      </c>
      <c r="D25" s="154">
        <f>'page 7 Démo'!D25/'page 7 Démo'!D$26</f>
        <v>3.7931814530802795E-3</v>
      </c>
      <c r="E25" s="154">
        <f>'page 7 Démo'!E25/'page 7 Démo'!E$26</f>
        <v>3.3067240283270682E-3</v>
      </c>
      <c r="F25" s="154">
        <f>'page 7 Démo'!F25/'page 7 Démo'!F$26</f>
        <v>3.0956195951836753E-3</v>
      </c>
      <c r="G25" s="154">
        <f>'page 7 Démo'!G25/'page 7 Démo'!G$26</f>
        <v>3.2620766424273314E-3</v>
      </c>
      <c r="H25" s="154">
        <f>'page 7 Démo'!H25/'page 7 Démo'!H$26</f>
        <v>2.9737987619956855E-3</v>
      </c>
      <c r="I25" s="231"/>
      <c r="J25" s="231"/>
      <c r="K25" s="231"/>
    </row>
    <row r="26" spans="1:11" ht="7.9" customHeight="1" x14ac:dyDescent="0.25">
      <c r="A26" s="1003" t="s">
        <v>370</v>
      </c>
      <c r="B26" s="1011">
        <f>'page 7 Démo'!B26/'page 7 Démo'!B$26</f>
        <v>1</v>
      </c>
      <c r="C26" s="1011">
        <f>'page 7 Démo'!C26/'page 7 Démo'!C$26</f>
        <v>1</v>
      </c>
      <c r="D26" s="1011">
        <f>'page 7 Démo'!D26/'page 7 Démo'!D$26</f>
        <v>1</v>
      </c>
      <c r="E26" s="1011">
        <f>'page 7 Démo'!E26/'page 7 Démo'!E$26</f>
        <v>1</v>
      </c>
      <c r="F26" s="1011">
        <f>'page 7 Démo'!F26/'page 7 Démo'!F$26</f>
        <v>1</v>
      </c>
      <c r="G26" s="1011">
        <f>'page 7 Démo'!G26/'page 7 Démo'!G$26</f>
        <v>1</v>
      </c>
      <c r="H26" s="1011">
        <f>'page 7 Démo'!H26/'page 7 Démo'!H$26</f>
        <v>1</v>
      </c>
    </row>
    <row r="27" spans="1:11" ht="7.9" customHeight="1" thickBot="1" x14ac:dyDescent="0.3">
      <c r="A27" s="1000"/>
      <c r="B27" s="1001"/>
      <c r="C27" s="1001"/>
      <c r="D27" s="1001"/>
      <c r="E27" s="1001"/>
      <c r="F27" s="1001"/>
      <c r="G27" s="1002"/>
      <c r="H27" s="1001"/>
    </row>
    <row r="28" spans="1:11" s="115" customFormat="1" ht="9.9499999999999993" customHeight="1" thickTop="1" x14ac:dyDescent="0.25">
      <c r="A28" s="18" t="s">
        <v>917</v>
      </c>
      <c r="B28" s="116"/>
      <c r="C28" s="116"/>
      <c r="D28" s="116"/>
      <c r="E28" s="116"/>
      <c r="F28" s="116"/>
      <c r="G28" s="116"/>
      <c r="H28" s="117"/>
      <c r="I28" s="232"/>
      <c r="J28" s="232"/>
      <c r="K28" s="232"/>
    </row>
    <row r="29" spans="1:11" s="115" customFormat="1" ht="9.9499999999999993" customHeight="1" x14ac:dyDescent="0.25">
      <c r="A29" s="124"/>
      <c r="B29" s="116"/>
      <c r="C29" s="116"/>
      <c r="D29" s="116"/>
      <c r="E29" s="116"/>
      <c r="F29" s="116"/>
      <c r="G29" s="116"/>
      <c r="H29" s="117"/>
      <c r="I29" s="232"/>
      <c r="J29" s="232"/>
      <c r="K29" s="232"/>
    </row>
  </sheetData>
  <mergeCells count="2">
    <mergeCell ref="A2:H2"/>
    <mergeCell ref="A1:H1"/>
  </mergeCells>
  <phoneticPr fontId="15" type="noConversion"/>
  <pageMargins left="0.59055118110236227" right="0.59055118110236227" top="0.78740157480314965" bottom="0.78740157480314965"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62</vt:i4>
      </vt:variant>
      <vt:variant>
        <vt:lpstr>Plages nommées</vt:lpstr>
      </vt:variant>
      <vt:variant>
        <vt:i4>11</vt:i4>
      </vt:variant>
    </vt:vector>
  </HeadingPairs>
  <TitlesOfParts>
    <vt:vector size="73" baseType="lpstr">
      <vt:lpstr>Couverture</vt:lpstr>
      <vt:lpstr>page 1 AVANT PROPOS </vt:lpstr>
      <vt:lpstr>page 2 SOMMAIRE</vt:lpstr>
      <vt:lpstr>page 3 SOMMAIRE</vt:lpstr>
      <vt:lpstr>page 4 blanche</vt:lpstr>
      <vt:lpstr>page 5 Démo</vt:lpstr>
      <vt:lpstr>page 6 Démo</vt:lpstr>
      <vt:lpstr>page 7 Démo</vt:lpstr>
      <vt:lpstr>page 8 Démo</vt:lpstr>
      <vt:lpstr>page 9 Ville</vt:lpstr>
      <vt:lpstr>page 10 Pauvreté</vt:lpstr>
      <vt:lpstr>page 11 Pauvreté </vt:lpstr>
      <vt:lpstr>page 12 Pauvreté</vt:lpstr>
      <vt:lpstr>page 13 Pauvreté</vt:lpstr>
      <vt:lpstr>page 14 Pauvreté</vt:lpstr>
      <vt:lpstr>page 15 Pauvreté</vt:lpstr>
      <vt:lpstr>page 16 Pauvreté </vt:lpstr>
      <vt:lpstr>page 17 Pauvreté</vt:lpstr>
      <vt:lpstr>page 18 pauvreté</vt:lpstr>
      <vt:lpstr>page 19 Pauvreté</vt:lpstr>
      <vt:lpstr>page 20 Pauvreté</vt:lpstr>
      <vt:lpstr>page 21 Handicap</vt:lpstr>
      <vt:lpstr>page 22 Handicap </vt:lpstr>
      <vt:lpstr>page 23 Handicap </vt:lpstr>
      <vt:lpstr>page 24 Logement</vt:lpstr>
      <vt:lpstr>page 25 Logement</vt:lpstr>
      <vt:lpstr>page 26 Logement</vt:lpstr>
      <vt:lpstr>page 27 - Logement</vt:lpstr>
      <vt:lpstr>page 28 Logement</vt:lpstr>
      <vt:lpstr>page 29 Jeunesse</vt:lpstr>
      <vt:lpstr>page 30 Jeunesse</vt:lpstr>
      <vt:lpstr>page 31 Jeunesse</vt:lpstr>
      <vt:lpstr>page 32 Jeunesse</vt:lpstr>
      <vt:lpstr>page 33 Jeunesse</vt:lpstr>
      <vt:lpstr>page 34 Jeunesse</vt:lpstr>
      <vt:lpstr>page 35 Enfance</vt:lpstr>
      <vt:lpstr>page 36 Enfance</vt:lpstr>
      <vt:lpstr>page 37 Enfance</vt:lpstr>
      <vt:lpstr>page 38 Enfance</vt:lpstr>
      <vt:lpstr>page 39 Immigration</vt:lpstr>
      <vt:lpstr>page 40 Immigration </vt:lpstr>
      <vt:lpstr>page 41 Immigration</vt:lpstr>
      <vt:lpstr>page 42 Immigration</vt:lpstr>
      <vt:lpstr>page 43 Immigration</vt:lpstr>
      <vt:lpstr>page 44 Sport</vt:lpstr>
      <vt:lpstr>page 45 sport</vt:lpstr>
      <vt:lpstr>page 46 Sport </vt:lpstr>
      <vt:lpstr>page 47 Sport</vt:lpstr>
      <vt:lpstr>page 48 Diplômes</vt:lpstr>
      <vt:lpstr>page 49 Diplômes</vt:lpstr>
      <vt:lpstr>page 50 Diplômes</vt:lpstr>
      <vt:lpstr>page 51 Assoc</vt:lpstr>
      <vt:lpstr>page 52 Assoc</vt:lpstr>
      <vt:lpstr>page 53 Assoc</vt:lpstr>
      <vt:lpstr>page 54 Assoc</vt:lpstr>
      <vt:lpstr>page 55 Assoc</vt:lpstr>
      <vt:lpstr>page 56 Assoc</vt:lpstr>
      <vt:lpstr>page 57 POUR EN SAVOIR +</vt:lpstr>
      <vt:lpstr>page 58 GLOSSAIRE 1</vt:lpstr>
      <vt:lpstr>page 59 GLOSSAIRE 2</vt:lpstr>
      <vt:lpstr>page 60 ADRESSES UTILES</vt:lpstr>
      <vt:lpstr>4ème de COUVERTURE</vt:lpstr>
      <vt:lpstr>'page 19 Pauvreté'!Zone_d_impression</vt:lpstr>
      <vt:lpstr>'page 2 SOMMAIRE'!Zone_d_impression</vt:lpstr>
      <vt:lpstr>'page 22 Handicap '!Zone_d_impression</vt:lpstr>
      <vt:lpstr>'page 28 Logement'!Zone_d_impression</vt:lpstr>
      <vt:lpstr>'page 30 Jeunesse'!Zone_d_impression</vt:lpstr>
      <vt:lpstr>'page 34 Jeunesse'!Zone_d_impression</vt:lpstr>
      <vt:lpstr>'page 36 Enfance'!Zone_d_impression</vt:lpstr>
      <vt:lpstr>'page 37 Enfance'!Zone_d_impression</vt:lpstr>
      <vt:lpstr>'page 48 Diplômes'!Zone_d_impression</vt:lpstr>
      <vt:lpstr>'page 50 Diplômes'!Zone_d_impression</vt:lpstr>
      <vt:lpstr>'page 51 Assoc'!Zone_d_impression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panorama stat 2017 en cours de remplissage</dc:title>
  <dc:creator>lebouteux</dc:creator>
  <cp:lastModifiedBy>Elisabeth GALLARD</cp:lastModifiedBy>
  <cp:lastPrinted>2019-11-07T08:50:08Z</cp:lastPrinted>
  <dcterms:created xsi:type="dcterms:W3CDTF">2010-09-28T09:43:56Z</dcterms:created>
  <dcterms:modified xsi:type="dcterms:W3CDTF">2019-11-21T11:23:19Z</dcterms:modified>
</cp:coreProperties>
</file>